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3.xml" ContentType="application/vnd.openxmlformats-officedocument.drawing+xml"/>
  <Override PartName="/xl/charts/chart10.xml" ContentType="application/vnd.openxmlformats-officedocument.drawingml.chart+xml"/>
  <Override PartName="/xl/drawings/drawing4.xml" ContentType="application/vnd.openxmlformats-officedocument.drawing+xml"/>
  <Override PartName="/xl/charts/chart11.xml" ContentType="application/vnd.openxmlformats-officedocument.drawingml.chart+xml"/>
  <Override PartName="/xl/drawings/drawing5.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 yWindow="60" windowWidth="12864" windowHeight="6108" tabRatio="873"/>
  </bookViews>
  <sheets>
    <sheet name="VERSION" sheetId="4" r:id="rId1"/>
    <sheet name="Value added" sheetId="2" r:id="rId2"/>
    <sheet name="Emp by sex" sheetId="1" r:id="rId3"/>
    <sheet name="GVA &amp; labour productivity" sheetId="5" r:id="rId4"/>
    <sheet name="Rel. prod. cf employment" sheetId="6" r:id="rId5"/>
    <sheet name="Decomposition of prod change" sheetId="7" r:id="rId6"/>
    <sheet name="Productivity gaps" sheetId="8" r:id="rId7"/>
    <sheet name="Sectoral employ by sex" sheetId="9" r:id="rId8"/>
  </sheets>
  <externalReferences>
    <externalReference r:id="rId9"/>
  </externalReferences>
  <calcPr calcId="145621" calcOnSave="0"/>
</workbook>
</file>

<file path=xl/calcChain.xml><?xml version="1.0" encoding="utf-8"?>
<calcChain xmlns="http://schemas.openxmlformats.org/spreadsheetml/2006/main">
  <c r="D25" i="7" l="1"/>
  <c r="E63" i="6"/>
  <c r="D63" i="6"/>
  <c r="E62" i="6"/>
  <c r="D62" i="6"/>
  <c r="E61" i="6"/>
  <c r="D61" i="6"/>
  <c r="E60" i="6"/>
  <c r="D60" i="6"/>
  <c r="E59" i="6"/>
  <c r="D59" i="6"/>
  <c r="E58" i="6"/>
  <c r="E65" i="6" s="1"/>
  <c r="D58" i="6"/>
  <c r="E57" i="6"/>
  <c r="D57" i="6"/>
  <c r="D65" i="6" s="1"/>
  <c r="E46" i="6"/>
  <c r="D46" i="6"/>
  <c r="E45" i="6"/>
  <c r="D45" i="6"/>
  <c r="E44" i="6"/>
  <c r="D44" i="6"/>
  <c r="E43" i="6"/>
  <c r="D43" i="6"/>
  <c r="E42" i="6"/>
  <c r="D42" i="6"/>
  <c r="E41" i="6"/>
  <c r="D41" i="6"/>
  <c r="E40" i="6"/>
  <c r="D40" i="6"/>
  <c r="D48" i="6" s="1"/>
  <c r="E29" i="6"/>
  <c r="D29" i="6"/>
  <c r="E28" i="6"/>
  <c r="D28" i="6"/>
  <c r="E27" i="6"/>
  <c r="D27" i="6"/>
  <c r="E26" i="6"/>
  <c r="D26" i="6"/>
  <c r="E25" i="6"/>
  <c r="D25" i="6"/>
  <c r="E24" i="6"/>
  <c r="D24" i="6"/>
  <c r="E23" i="6"/>
  <c r="D23" i="6"/>
  <c r="D14" i="6"/>
  <c r="E12" i="6"/>
  <c r="D12" i="6"/>
  <c r="E11" i="6"/>
  <c r="D11" i="6"/>
  <c r="E10" i="6"/>
  <c r="D10" i="6"/>
  <c r="E9" i="6"/>
  <c r="D9" i="6"/>
  <c r="E8" i="6"/>
  <c r="D8" i="6"/>
  <c r="E7" i="6"/>
  <c r="D7" i="6"/>
  <c r="E6" i="6"/>
  <c r="D6" i="6"/>
  <c r="I81" i="5"/>
  <c r="I82" i="5" s="1"/>
  <c r="I83" i="5" s="1"/>
  <c r="I84" i="5" s="1"/>
  <c r="I85" i="5" s="1"/>
  <c r="I86" i="5" s="1"/>
  <c r="I87" i="5" s="1"/>
  <c r="I88" i="5" s="1"/>
  <c r="I89" i="5" s="1"/>
  <c r="I90" i="5" s="1"/>
  <c r="I91" i="5" s="1"/>
  <c r="I92" i="5" s="1"/>
  <c r="I93" i="5" s="1"/>
  <c r="I94" i="5" s="1"/>
  <c r="I95" i="5" s="1"/>
  <c r="I96" i="5" s="1"/>
  <c r="I97" i="5" s="1"/>
  <c r="I98" i="5" s="1"/>
  <c r="I99" i="5" s="1"/>
  <c r="I100" i="5" s="1"/>
  <c r="I101" i="5" s="1"/>
  <c r="I80" i="5"/>
  <c r="E75" i="5"/>
  <c r="I73" i="5"/>
  <c r="E73" i="5"/>
  <c r="J72" i="5"/>
  <c r="I71" i="5"/>
  <c r="E71" i="5"/>
  <c r="E70" i="5"/>
  <c r="J69" i="5"/>
  <c r="F69" i="5"/>
  <c r="H63" i="5"/>
  <c r="I61" i="5"/>
  <c r="H61" i="5"/>
  <c r="G61" i="5"/>
  <c r="F61" i="5"/>
  <c r="E61" i="5"/>
  <c r="I60" i="5"/>
  <c r="H60" i="5"/>
  <c r="G60" i="5"/>
  <c r="F60" i="5"/>
  <c r="E60" i="5"/>
  <c r="I59" i="5"/>
  <c r="H59" i="5"/>
  <c r="G59" i="5"/>
  <c r="F59" i="5"/>
  <c r="F73" i="5" s="1"/>
  <c r="E59" i="5"/>
  <c r="I58" i="5"/>
  <c r="H58" i="5"/>
  <c r="G58" i="5"/>
  <c r="F58" i="5"/>
  <c r="E58" i="5"/>
  <c r="I57" i="5"/>
  <c r="H57" i="5"/>
  <c r="M71" i="5" s="1"/>
  <c r="B34" i="7" s="1"/>
  <c r="G57" i="5"/>
  <c r="F57" i="5"/>
  <c r="E57" i="5"/>
  <c r="N56" i="5"/>
  <c r="C41" i="6" s="1"/>
  <c r="I56" i="5"/>
  <c r="I70" i="5" s="1"/>
  <c r="H56" i="5"/>
  <c r="G56" i="5"/>
  <c r="F56" i="5"/>
  <c r="E56" i="5"/>
  <c r="I55" i="5"/>
  <c r="I69" i="5" s="1"/>
  <c r="H55" i="5"/>
  <c r="N69" i="5" s="1"/>
  <c r="B42" i="7" s="1"/>
  <c r="G55" i="5"/>
  <c r="F55" i="5"/>
  <c r="K69" i="5" s="1"/>
  <c r="B12" i="7" s="1"/>
  <c r="E55" i="5"/>
  <c r="E69" i="5" s="1"/>
  <c r="M50" i="5"/>
  <c r="I50" i="5"/>
  <c r="I63" i="5" s="1"/>
  <c r="H50" i="5"/>
  <c r="N45" i="5" s="1"/>
  <c r="G50" i="5"/>
  <c r="F50" i="5"/>
  <c r="D30" i="6" s="1"/>
  <c r="E50" i="5"/>
  <c r="O48" i="5"/>
  <c r="M48" i="5"/>
  <c r="L48" i="5"/>
  <c r="K48" i="5"/>
  <c r="M47" i="5"/>
  <c r="L47" i="5"/>
  <c r="N46" i="5"/>
  <c r="M46" i="5"/>
  <c r="O45" i="5"/>
  <c r="M45" i="5"/>
  <c r="C35" i="7" s="1"/>
  <c r="L45" i="5"/>
  <c r="K45" i="5"/>
  <c r="O44" i="5"/>
  <c r="M44" i="5"/>
  <c r="L44" i="5"/>
  <c r="K44" i="5"/>
  <c r="M43" i="5"/>
  <c r="L43" i="5"/>
  <c r="M42" i="5"/>
  <c r="G23" i="6" s="1"/>
  <c r="I37" i="5"/>
  <c r="H37" i="5"/>
  <c r="G37" i="5"/>
  <c r="F37" i="5"/>
  <c r="E37" i="5"/>
  <c r="D37" i="5"/>
  <c r="O35" i="5"/>
  <c r="N35" i="5"/>
  <c r="K35" i="5"/>
  <c r="J35" i="5"/>
  <c r="O34" i="5"/>
  <c r="N34" i="5"/>
  <c r="M34" i="5"/>
  <c r="L34" i="5"/>
  <c r="K34" i="5"/>
  <c r="J34" i="5"/>
  <c r="O33" i="5"/>
  <c r="N33" i="5"/>
  <c r="K33" i="5"/>
  <c r="J33" i="5"/>
  <c r="O32" i="5"/>
  <c r="N32" i="5"/>
  <c r="M32" i="5"/>
  <c r="L32" i="5"/>
  <c r="K32" i="5"/>
  <c r="J32" i="5"/>
  <c r="O31" i="5"/>
  <c r="N31" i="5"/>
  <c r="K31" i="5"/>
  <c r="J31" i="5"/>
  <c r="O30" i="5"/>
  <c r="N30" i="5"/>
  <c r="M30" i="5"/>
  <c r="L30" i="5"/>
  <c r="K30" i="5"/>
  <c r="J30" i="5"/>
  <c r="O29" i="5"/>
  <c r="O37" i="5" s="1"/>
  <c r="N29" i="5"/>
  <c r="K29" i="5"/>
  <c r="K37" i="5" s="1"/>
  <c r="J29" i="5"/>
  <c r="O28" i="5"/>
  <c r="N28" i="5"/>
  <c r="N37" i="5" s="1"/>
  <c r="M28" i="5"/>
  <c r="L28" i="5"/>
  <c r="K28" i="5"/>
  <c r="J28" i="5"/>
  <c r="J37" i="5" s="1"/>
  <c r="I23" i="5"/>
  <c r="H23" i="5"/>
  <c r="N21" i="5" s="1"/>
  <c r="G23" i="5"/>
  <c r="F23" i="5"/>
  <c r="E23" i="5"/>
  <c r="D23" i="5"/>
  <c r="J18" i="5" s="1"/>
  <c r="O21" i="5"/>
  <c r="L21" i="5"/>
  <c r="K21" i="5"/>
  <c r="J21" i="5"/>
  <c r="O20" i="5"/>
  <c r="N20" i="5"/>
  <c r="L20" i="5"/>
  <c r="K20" i="5"/>
  <c r="J20" i="5"/>
  <c r="O19" i="5"/>
  <c r="N19" i="5"/>
  <c r="L19" i="5"/>
  <c r="K19" i="5"/>
  <c r="J19" i="5"/>
  <c r="O18" i="5"/>
  <c r="L18" i="5"/>
  <c r="K18" i="5"/>
  <c r="O17" i="5"/>
  <c r="N17" i="5"/>
  <c r="L17" i="5"/>
  <c r="K17" i="5"/>
  <c r="J17" i="5"/>
  <c r="O16" i="5"/>
  <c r="N16" i="5"/>
  <c r="L16" i="5"/>
  <c r="K16" i="5"/>
  <c r="J16" i="5"/>
  <c r="O15" i="5"/>
  <c r="O23" i="5" s="1"/>
  <c r="N15" i="5"/>
  <c r="L15" i="5"/>
  <c r="L23" i="5" s="1"/>
  <c r="K15" i="5"/>
  <c r="K23" i="5" s="1"/>
  <c r="O14" i="5"/>
  <c r="N14" i="5"/>
  <c r="M14" i="5"/>
  <c r="L14" i="5"/>
  <c r="K14" i="5"/>
  <c r="J14" i="5"/>
  <c r="N78" i="5" l="1"/>
  <c r="N77" i="5"/>
  <c r="B49" i="7" s="1"/>
  <c r="I77" i="5"/>
  <c r="O63" i="5"/>
  <c r="C64" i="6" s="1"/>
  <c r="O59" i="5"/>
  <c r="O61" i="5"/>
  <c r="O55" i="5"/>
  <c r="O57" i="5"/>
  <c r="C45" i="7"/>
  <c r="G43" i="6"/>
  <c r="F60" i="6"/>
  <c r="D35" i="7"/>
  <c r="E35" i="7" s="1"/>
  <c r="M21" i="5"/>
  <c r="M19" i="5"/>
  <c r="M17" i="5"/>
  <c r="M15" i="5"/>
  <c r="D13" i="7"/>
  <c r="C23" i="7"/>
  <c r="F24" i="6"/>
  <c r="G7" i="6"/>
  <c r="D18" i="7"/>
  <c r="F29" i="6"/>
  <c r="C28" i="7"/>
  <c r="G12" i="6"/>
  <c r="C39" i="7"/>
  <c r="G30" i="6"/>
  <c r="D29" i="7"/>
  <c r="F47" i="6"/>
  <c r="L69" i="5"/>
  <c r="B22" i="7" s="1"/>
  <c r="F34" i="7"/>
  <c r="H72" i="5"/>
  <c r="M72" i="5"/>
  <c r="B35" i="7" s="1"/>
  <c r="F35" i="7" s="1"/>
  <c r="E74" i="5"/>
  <c r="G74" i="5"/>
  <c r="J74" i="5"/>
  <c r="N74" i="5"/>
  <c r="B47" i="7" s="1"/>
  <c r="I74" i="5"/>
  <c r="O60" i="5"/>
  <c r="F75" i="5"/>
  <c r="K75" i="5"/>
  <c r="B18" i="7" s="1"/>
  <c r="H77" i="5"/>
  <c r="N99" i="5"/>
  <c r="N100" i="5" s="1"/>
  <c r="N101" i="5" s="1"/>
  <c r="M20" i="5"/>
  <c r="D23" i="7"/>
  <c r="E23" i="7" s="1"/>
  <c r="C33" i="7"/>
  <c r="F41" i="6"/>
  <c r="C7" i="8"/>
  <c r="D44" i="7"/>
  <c r="G59" i="6"/>
  <c r="D17" i="7"/>
  <c r="C27" i="7"/>
  <c r="F28" i="6"/>
  <c r="G11" i="6"/>
  <c r="M70" i="5"/>
  <c r="B33" i="7" s="1"/>
  <c r="F33" i="7" s="1"/>
  <c r="H70" i="5"/>
  <c r="N72" i="5"/>
  <c r="B45" i="7" s="1"/>
  <c r="F45" i="7" s="1"/>
  <c r="I72" i="5"/>
  <c r="O58" i="5"/>
  <c r="G69" i="5"/>
  <c r="E72" i="5"/>
  <c r="K73" i="5"/>
  <c r="B16" i="7" s="1"/>
  <c r="G75" i="5"/>
  <c r="E14" i="6"/>
  <c r="E48" i="6"/>
  <c r="F61" i="6"/>
  <c r="D36" i="7"/>
  <c r="C46" i="7"/>
  <c r="G44" i="6"/>
  <c r="M18" i="5"/>
  <c r="F63" i="5"/>
  <c r="L35" i="5"/>
  <c r="L33" i="5"/>
  <c r="L31" i="5"/>
  <c r="L29" i="5"/>
  <c r="L37" i="5" s="1"/>
  <c r="F40" i="6"/>
  <c r="C32" i="7"/>
  <c r="D22" i="7"/>
  <c r="C14" i="7"/>
  <c r="F8" i="6"/>
  <c r="C15" i="7"/>
  <c r="F9" i="6"/>
  <c r="C12" i="8"/>
  <c r="G60" i="6"/>
  <c r="B60" i="6" s="1"/>
  <c r="D27" i="7"/>
  <c r="E27" i="7" s="1"/>
  <c r="G28" i="6"/>
  <c r="C37" i="7"/>
  <c r="F45" i="6"/>
  <c r="C10" i="8"/>
  <c r="D48" i="7"/>
  <c r="G63" i="6"/>
  <c r="D64" i="6"/>
  <c r="N48" i="5"/>
  <c r="N44" i="5"/>
  <c r="E47" i="6"/>
  <c r="N47" i="5"/>
  <c r="N43" i="5"/>
  <c r="J70" i="5"/>
  <c r="O56" i="5"/>
  <c r="F71" i="5"/>
  <c r="K71" i="5"/>
  <c r="B14" i="7" s="1"/>
  <c r="L58" i="5"/>
  <c r="C9" i="6" s="1"/>
  <c r="L73" i="5"/>
  <c r="B26" i="7" s="1"/>
  <c r="G73" i="5"/>
  <c r="N60" i="5"/>
  <c r="C45" i="6" s="1"/>
  <c r="N61" i="5"/>
  <c r="C46" i="6" s="1"/>
  <c r="N70" i="5"/>
  <c r="B43" i="7" s="1"/>
  <c r="F74" i="5"/>
  <c r="L75" i="5"/>
  <c r="B28" i="7" s="1"/>
  <c r="F28" i="7" s="1"/>
  <c r="J15" i="5"/>
  <c r="J23" i="5" s="1"/>
  <c r="M16" i="5"/>
  <c r="M23" i="5" s="1"/>
  <c r="N18" i="5"/>
  <c r="N23" i="5" s="1"/>
  <c r="G63" i="5"/>
  <c r="M59" i="5" s="1"/>
  <c r="C27" i="6" s="1"/>
  <c r="M35" i="5"/>
  <c r="M33" i="5"/>
  <c r="M31" i="5"/>
  <c r="M29" i="5"/>
  <c r="M37" i="5" s="1"/>
  <c r="N42" i="5"/>
  <c r="D14" i="7"/>
  <c r="E14" i="7" s="1"/>
  <c r="C24" i="7"/>
  <c r="G8" i="6"/>
  <c r="B8" i="6" s="1"/>
  <c r="F25" i="6"/>
  <c r="F44" i="6"/>
  <c r="D26" i="7"/>
  <c r="C36" i="7"/>
  <c r="G27" i="6"/>
  <c r="C18" i="7"/>
  <c r="F12" i="6"/>
  <c r="K47" i="5"/>
  <c r="K43" i="5"/>
  <c r="D13" i="6"/>
  <c r="K46" i="5"/>
  <c r="K42" i="5"/>
  <c r="E64" i="6"/>
  <c r="O47" i="5"/>
  <c r="O43" i="5"/>
  <c r="O46" i="5"/>
  <c r="O42" i="5"/>
  <c r="K70" i="5"/>
  <c r="B13" i="7" s="1"/>
  <c r="L71" i="5"/>
  <c r="B24" i="7" s="1"/>
  <c r="F24" i="7" s="1"/>
  <c r="G71" i="5"/>
  <c r="L57" i="5"/>
  <c r="C8" i="6" s="1"/>
  <c r="N58" i="5"/>
  <c r="C43" i="6" s="1"/>
  <c r="M73" i="5"/>
  <c r="B36" i="7" s="1"/>
  <c r="F36" i="7" s="1"/>
  <c r="H74" i="5"/>
  <c r="M74" i="5"/>
  <c r="B37" i="7" s="1"/>
  <c r="F37" i="7" s="1"/>
  <c r="E63" i="5"/>
  <c r="J77" i="5" s="1"/>
  <c r="N63" i="5"/>
  <c r="C47" i="6" s="1"/>
  <c r="K74" i="5"/>
  <c r="B17" i="7" s="1"/>
  <c r="E31" i="6"/>
  <c r="G24" i="6"/>
  <c r="D45" i="7"/>
  <c r="E45" i="7" s="1"/>
  <c r="D24" i="7"/>
  <c r="F42" i="6"/>
  <c r="C34" i="7"/>
  <c r="C25" i="7"/>
  <c r="E25" i="7" s="1"/>
  <c r="F26" i="6"/>
  <c r="D28" i="7"/>
  <c r="E28" i="7" s="1"/>
  <c r="F46" i="6"/>
  <c r="C38" i="7"/>
  <c r="H69" i="5"/>
  <c r="F70" i="5"/>
  <c r="F72" i="5"/>
  <c r="K72" i="5"/>
  <c r="B15" i="7" s="1"/>
  <c r="F15" i="7" s="1"/>
  <c r="H75" i="5"/>
  <c r="M75" i="5"/>
  <c r="B38" i="7" s="1"/>
  <c r="F38" i="7" s="1"/>
  <c r="L42" i="5"/>
  <c r="L46" i="5"/>
  <c r="D47" i="6"/>
  <c r="E30" i="6"/>
  <c r="N55" i="5"/>
  <c r="C40" i="6" s="1"/>
  <c r="L70" i="5"/>
  <c r="B23" i="7" s="1"/>
  <c r="F23" i="7" s="1"/>
  <c r="N71" i="5"/>
  <c r="B44" i="7" s="1"/>
  <c r="J71" i="5"/>
  <c r="N57" i="5"/>
  <c r="C42" i="6" s="1"/>
  <c r="L72" i="5"/>
  <c r="B25" i="7" s="1"/>
  <c r="N73" i="5"/>
  <c r="B46" i="7" s="1"/>
  <c r="F46" i="7" s="1"/>
  <c r="J73" i="5"/>
  <c r="N59" i="5"/>
  <c r="C44" i="6" s="1"/>
  <c r="L74" i="5"/>
  <c r="B27" i="7" s="1"/>
  <c r="F27" i="7" s="1"/>
  <c r="N75" i="5"/>
  <c r="B48" i="7" s="1"/>
  <c r="J75" i="5"/>
  <c r="M69" i="5"/>
  <c r="B32" i="7" s="1"/>
  <c r="F32" i="7" s="1"/>
  <c r="F39" i="7" s="1"/>
  <c r="B7" i="7" s="1"/>
  <c r="G70" i="5"/>
  <c r="G72" i="5"/>
  <c r="H73" i="5"/>
  <c r="I75" i="5"/>
  <c r="E13" i="6"/>
  <c r="G25" i="6"/>
  <c r="B25" i="6" s="1"/>
  <c r="G26" i="6"/>
  <c r="B26" i="6" s="1"/>
  <c r="D15" i="7"/>
  <c r="E15" i="7" s="1"/>
  <c r="H71" i="5"/>
  <c r="G9" i="6"/>
  <c r="B9" i="6" s="1"/>
  <c r="G29" i="6"/>
  <c r="B29" i="6" s="1"/>
  <c r="F43" i="6"/>
  <c r="D31" i="6"/>
  <c r="F44" i="7" l="1"/>
  <c r="C11" i="8"/>
  <c r="D47" i="7"/>
  <c r="G62" i="6"/>
  <c r="B62" i="6" s="1"/>
  <c r="K77" i="5"/>
  <c r="B19" i="7" s="1"/>
  <c r="F77" i="5"/>
  <c r="L63" i="5"/>
  <c r="C13" i="6" s="1"/>
  <c r="L59" i="5"/>
  <c r="C10" i="6" s="1"/>
  <c r="L55" i="5"/>
  <c r="C6" i="6" s="1"/>
  <c r="M61" i="5"/>
  <c r="C29" i="6" s="1"/>
  <c r="M77" i="5"/>
  <c r="B39" i="7" s="1"/>
  <c r="C7" i="7" s="1"/>
  <c r="E18" i="7"/>
  <c r="E13" i="7"/>
  <c r="B43" i="6"/>
  <c r="G31" i="6"/>
  <c r="D9" i="8"/>
  <c r="F9" i="8" s="1"/>
  <c r="C61" i="6"/>
  <c r="F25" i="7"/>
  <c r="L56" i="5"/>
  <c r="C7" i="6" s="1"/>
  <c r="E24" i="7"/>
  <c r="M57" i="5"/>
  <c r="C25" i="6" s="1"/>
  <c r="C6" i="8"/>
  <c r="G57" i="6"/>
  <c r="D42" i="7"/>
  <c r="O50" i="5"/>
  <c r="C13" i="7"/>
  <c r="F13" i="7" s="1"/>
  <c r="F7" i="6"/>
  <c r="B7" i="6" s="1"/>
  <c r="F57" i="6"/>
  <c r="D32" i="7"/>
  <c r="E32" i="7" s="1"/>
  <c r="G40" i="6"/>
  <c r="C42" i="7"/>
  <c r="F42" i="7" s="1"/>
  <c r="N50" i="5"/>
  <c r="F14" i="7"/>
  <c r="K56" i="5"/>
  <c r="D34" i="7"/>
  <c r="E34" i="7" s="1"/>
  <c r="F59" i="6"/>
  <c r="B59" i="6" s="1"/>
  <c r="C44" i="7"/>
  <c r="G42" i="6"/>
  <c r="B42" i="6" s="1"/>
  <c r="E48" i="7"/>
  <c r="B28" i="6"/>
  <c r="E36" i="7"/>
  <c r="L60" i="5"/>
  <c r="C11" i="6" s="1"/>
  <c r="K58" i="5"/>
  <c r="D11" i="8"/>
  <c r="F11" i="8" s="1"/>
  <c r="C62" i="6"/>
  <c r="K60" i="5"/>
  <c r="B12" i="6"/>
  <c r="D7" i="8"/>
  <c r="F7" i="8" s="1"/>
  <c r="C59" i="6"/>
  <c r="F27" i="6"/>
  <c r="B27" i="6" s="1"/>
  <c r="D16" i="7"/>
  <c r="C26" i="7"/>
  <c r="F26" i="7" s="1"/>
  <c r="G10" i="6"/>
  <c r="C9" i="8"/>
  <c r="D46" i="7"/>
  <c r="E46" i="7" s="1"/>
  <c r="G61" i="6"/>
  <c r="B61" i="6" s="1"/>
  <c r="C12" i="7"/>
  <c r="F12" i="7" s="1"/>
  <c r="K50" i="5"/>
  <c r="F6" i="6"/>
  <c r="F11" i="6"/>
  <c r="B11" i="6" s="1"/>
  <c r="C17" i="7"/>
  <c r="E17" i="7" s="1"/>
  <c r="L77" i="5"/>
  <c r="B29" i="7" s="1"/>
  <c r="G77" i="5"/>
  <c r="M56" i="5"/>
  <c r="C24" i="6" s="1"/>
  <c r="M63" i="5"/>
  <c r="C30" i="6" s="1"/>
  <c r="M58" i="5"/>
  <c r="C26" i="6" s="1"/>
  <c r="M60" i="5"/>
  <c r="C28" i="6" s="1"/>
  <c r="F43" i="7"/>
  <c r="D33" i="7"/>
  <c r="E33" i="7" s="1"/>
  <c r="G41" i="6"/>
  <c r="B41" i="6" s="1"/>
  <c r="C43" i="7"/>
  <c r="F58" i="6"/>
  <c r="D38" i="7"/>
  <c r="E38" i="7" s="1"/>
  <c r="F63" i="6"/>
  <c r="B63" i="6" s="1"/>
  <c r="C48" i="7"/>
  <c r="F48" i="7" s="1"/>
  <c r="G46" i="6"/>
  <c r="B46" i="6" s="1"/>
  <c r="D12" i="8"/>
  <c r="F12" i="8" s="1"/>
  <c r="C60" i="6"/>
  <c r="E44" i="7"/>
  <c r="D6" i="8"/>
  <c r="F6" i="8" s="1"/>
  <c r="C57" i="6"/>
  <c r="D12" i="7"/>
  <c r="E12" i="7" s="1"/>
  <c r="F23" i="6"/>
  <c r="L50" i="5"/>
  <c r="G6" i="6"/>
  <c r="C22" i="7"/>
  <c r="F22" i="7" s="1"/>
  <c r="F29" i="7" s="1"/>
  <c r="B6" i="7" s="1"/>
  <c r="B24" i="6"/>
  <c r="J80" i="5"/>
  <c r="J81" i="5" s="1"/>
  <c r="J82" i="5" s="1"/>
  <c r="J83" i="5" s="1"/>
  <c r="J84" i="5" s="1"/>
  <c r="J85" i="5" s="1"/>
  <c r="J86" i="5" s="1"/>
  <c r="J87" i="5" s="1"/>
  <c r="J88" i="5" s="1"/>
  <c r="J89" i="5" s="1"/>
  <c r="J90" i="5" s="1"/>
  <c r="J91" i="5" s="1"/>
  <c r="J92" i="5" s="1"/>
  <c r="J93" i="5" s="1"/>
  <c r="J94" i="5" s="1"/>
  <c r="J95" i="5" s="1"/>
  <c r="J96" i="5" s="1"/>
  <c r="J97" i="5" s="1"/>
  <c r="J98" i="5" s="1"/>
  <c r="J99" i="5" s="1"/>
  <c r="J100" i="5" s="1"/>
  <c r="J101" i="5" s="1"/>
  <c r="J78" i="5" s="1"/>
  <c r="E77" i="5"/>
  <c r="K63" i="5"/>
  <c r="K80" i="5"/>
  <c r="K81" i="5" s="1"/>
  <c r="K82" i="5" s="1"/>
  <c r="K83" i="5" s="1"/>
  <c r="K84" i="5" s="1"/>
  <c r="K85" i="5" s="1"/>
  <c r="K86" i="5" s="1"/>
  <c r="K87" i="5" s="1"/>
  <c r="K88" i="5" s="1"/>
  <c r="K78" i="5" s="1"/>
  <c r="K55" i="5"/>
  <c r="K57" i="5"/>
  <c r="K59" i="5"/>
  <c r="K61" i="5"/>
  <c r="C8" i="8"/>
  <c r="D43" i="7"/>
  <c r="E43" i="7" s="1"/>
  <c r="G58" i="6"/>
  <c r="C16" i="7"/>
  <c r="F16" i="7" s="1"/>
  <c r="F10" i="6"/>
  <c r="E26" i="7"/>
  <c r="D8" i="8"/>
  <c r="F8" i="8" s="1"/>
  <c r="C58" i="6"/>
  <c r="D37" i="7"/>
  <c r="E37" i="7" s="1"/>
  <c r="G45" i="6"/>
  <c r="B45" i="6" s="1"/>
  <c r="F62" i="6"/>
  <c r="C47" i="7"/>
  <c r="F48" i="6"/>
  <c r="B44" i="6"/>
  <c r="L61" i="5"/>
  <c r="C12" i="6" s="1"/>
  <c r="F18" i="7"/>
  <c r="F47" i="7"/>
  <c r="M55" i="5"/>
  <c r="C23" i="6" s="1"/>
  <c r="D10" i="8"/>
  <c r="F10" i="8" s="1"/>
  <c r="C63" i="6"/>
  <c r="G14" i="6" l="1"/>
  <c r="B6" i="6"/>
  <c r="J12" i="8"/>
  <c r="J10" i="8"/>
  <c r="J11" i="8"/>
  <c r="F65" i="6"/>
  <c r="D49" i="7"/>
  <c r="G64" i="6"/>
  <c r="K15" i="8"/>
  <c r="K13" i="8"/>
  <c r="K14" i="8"/>
  <c r="F31" i="6"/>
  <c r="B23" i="6"/>
  <c r="M94" i="5"/>
  <c r="M95" i="5" s="1"/>
  <c r="M96" i="5" s="1"/>
  <c r="M97" i="5" s="1"/>
  <c r="M98" i="5" s="1"/>
  <c r="M78" i="5" s="1"/>
  <c r="C19" i="7"/>
  <c r="F13" i="6"/>
  <c r="B40" i="6"/>
  <c r="G48" i="6"/>
  <c r="B57" i="6"/>
  <c r="G65" i="6"/>
  <c r="L17" i="8"/>
  <c r="L18" i="8"/>
  <c r="L16" i="8"/>
  <c r="B58" i="6"/>
  <c r="F19" i="7"/>
  <c r="B5" i="7" s="1"/>
  <c r="B10" i="6"/>
  <c r="E22" i="7"/>
  <c r="E6" i="8"/>
  <c r="C13" i="8"/>
  <c r="C49" i="7"/>
  <c r="G47" i="6"/>
  <c r="B47" i="6" s="1"/>
  <c r="D39" i="7"/>
  <c r="E39" i="7" s="1"/>
  <c r="F64" i="6"/>
  <c r="M21" i="8"/>
  <c r="M19" i="8"/>
  <c r="M20" i="8"/>
  <c r="C29" i="7"/>
  <c r="E29" i="7" s="1"/>
  <c r="D19" i="7"/>
  <c r="E19" i="7" s="1"/>
  <c r="G13" i="6"/>
  <c r="F30" i="6"/>
  <c r="B30" i="6" s="1"/>
  <c r="I8" i="8"/>
  <c r="I9" i="8"/>
  <c r="I7" i="8"/>
  <c r="O27" i="8"/>
  <c r="O25" i="8"/>
  <c r="O26" i="8"/>
  <c r="C6" i="7"/>
  <c r="F14" i="6"/>
  <c r="E16" i="7"/>
  <c r="N23" i="8"/>
  <c r="N24" i="8"/>
  <c r="N22" i="8"/>
  <c r="F49" i="7"/>
  <c r="E42" i="7"/>
  <c r="F17" i="7"/>
  <c r="L89" i="5"/>
  <c r="L90" i="5" s="1"/>
  <c r="L91" i="5" s="1"/>
  <c r="L92" i="5" s="1"/>
  <c r="L93" i="5" s="1"/>
  <c r="L78" i="5" s="1"/>
  <c r="C5" i="7"/>
  <c r="E47" i="7"/>
  <c r="E7" i="8" l="1"/>
  <c r="H10" i="8"/>
  <c r="H9" i="8"/>
  <c r="H8" i="8" s="1"/>
  <c r="B64" i="6"/>
  <c r="B13" i="6"/>
  <c r="E49" i="7"/>
  <c r="B8" i="7"/>
  <c r="C8" i="7"/>
  <c r="H12" i="8" l="1"/>
  <c r="H11" i="8" s="1"/>
  <c r="H13" i="8"/>
  <c r="E8" i="8"/>
  <c r="H16" i="8" l="1"/>
  <c r="E9" i="8"/>
  <c r="H15" i="8"/>
  <c r="H14" i="8"/>
  <c r="H18" i="8" l="1"/>
  <c r="H17" i="8" s="1"/>
  <c r="H19" i="8"/>
  <c r="E10" i="8"/>
  <c r="H22" i="8" l="1"/>
  <c r="E11" i="8"/>
  <c r="H21" i="8"/>
  <c r="H20" i="8"/>
  <c r="H24" i="8" l="1"/>
  <c r="H25" i="8"/>
  <c r="E12" i="8"/>
  <c r="H23" i="8"/>
  <c r="H28" i="8" l="1"/>
  <c r="H27" i="8"/>
  <c r="H26" i="8" s="1"/>
  <c r="F8" i="2" l="1"/>
  <c r="E8" i="2"/>
  <c r="D8" i="2"/>
  <c r="C8" i="2"/>
  <c r="J11" i="1" l="1"/>
  <c r="J10" i="1"/>
  <c r="J9" i="1"/>
  <c r="J8" i="1"/>
  <c r="J7" i="1"/>
</calcChain>
</file>

<file path=xl/sharedStrings.xml><?xml version="1.0" encoding="utf-8"?>
<sst xmlns="http://schemas.openxmlformats.org/spreadsheetml/2006/main" count="363" uniqueCount="121">
  <si>
    <t>Total employment by sex and sector</t>
  </si>
  <si>
    <t>Source:</t>
  </si>
  <si>
    <t>ILO Global Employment Trends 2014 supporting datasets (Share of employment by sector and sex), 23.12.2014</t>
  </si>
  <si>
    <t>http://www.ilo.org/global/research/global-reports/global-employment-trends/2014/WCMS_234879/lang--en/index.htm</t>
  </si>
  <si>
    <t>NB:</t>
  </si>
  <si>
    <t>The ILO total sectoral employment shares are not necessarily the same as (or even particularly close to) those obtained from the WB's WDI (which are not broken down by sex) used in the previous analysis in this workbook.</t>
  </si>
  <si>
    <t>Male</t>
  </si>
  <si>
    <t>Female</t>
  </si>
  <si>
    <t>Agriculture</t>
  </si>
  <si>
    <t>Industry</t>
  </si>
  <si>
    <t>Services</t>
  </si>
  <si>
    <t>Check</t>
  </si>
  <si>
    <t>Sectoral employment by sex</t>
  </si>
  <si>
    <t>ILO Global Employment Trends 2014 supporting datasets (Employment by sector and sex), 7.1.2015</t>
  </si>
  <si>
    <t>Year</t>
  </si>
  <si>
    <t>Country</t>
  </si>
  <si>
    <t xml:space="preserve">Male employment in agriculture </t>
  </si>
  <si>
    <t xml:space="preserve">Female employment in agriculture </t>
  </si>
  <si>
    <t xml:space="preserve">Male employment in industry </t>
  </si>
  <si>
    <t xml:space="preserve">Female employment in industry </t>
  </si>
  <si>
    <t xml:space="preserve">Male employment in services </t>
  </si>
  <si>
    <t xml:space="preserve">Female employment in services </t>
  </si>
  <si>
    <t>Share</t>
  </si>
  <si>
    <t>Afghanistan</t>
  </si>
  <si>
    <t>Value added (% of GDP)</t>
  </si>
  <si>
    <t>WB, WDI (September 2014)</t>
  </si>
  <si>
    <t>Total</t>
  </si>
  <si>
    <t>Agriculture, value added (% of GDP)</t>
  </si>
  <si>
    <t>Industry, value added (% of GDP)</t>
  </si>
  <si>
    <t>Services, etc., value added (% of GDP)</t>
  </si>
  <si>
    <t>Manufacturing, value added (% of GDP)</t>
  </si>
  <si>
    <t>Agriculture corresponds to ISIC divisions 1-5 and includes forestry, hunting, and fishing, as well as cultivation of crops and livestock production.</t>
  </si>
  <si>
    <t>Industry corresponds to ISIC divisions 10-45 and includes manufacturing (ISIC divisions 15-37). It comprises value added in mining, manufacturing (also reported as a separate subgroup), construction, electricity, water, and gas.</t>
  </si>
  <si>
    <t>Services correspond to ISIC divisions 50-99 and they include value added in wholesale and retail trade (including hotels and restaurants), transport, and government, financial, professional, and personal services such as education, health care, and real estate services. Also included are imputed bank service charges, import duties, and any statistical discrepancies noted by national compilers as well as discrepancies arising from rescaling.</t>
  </si>
  <si>
    <t>By:</t>
  </si>
  <si>
    <t>Last updated:</t>
  </si>
  <si>
    <t>NON-TRADE DATA:</t>
  </si>
  <si>
    <t>Note on change made:</t>
  </si>
  <si>
    <t>AFGHANISTAN</t>
  </si>
  <si>
    <t>20.7.2015</t>
  </si>
  <si>
    <t>JK</t>
  </si>
  <si>
    <t>Gross value added, employment and labour productivity by sector</t>
  </si>
  <si>
    <t>Sources:</t>
  </si>
  <si>
    <t>'Gross value added by kind of economic activity' from UNdata, downloaded July 2015</t>
  </si>
  <si>
    <t>'Employment by sector' from ILO WESO supporting data sets (dated Jan. 2015, downloaded July 2015)</t>
  </si>
  <si>
    <r>
      <t xml:space="preserve">Notes:      </t>
    </r>
    <r>
      <rPr>
        <i/>
        <u/>
        <sz val="9"/>
        <color rgb="FFFF0000"/>
        <rFont val="Calibri"/>
        <family val="2"/>
      </rPr>
      <t>1</t>
    </r>
  </si>
  <si>
    <t>GVA data (based on ISIC Rev. 3.1):</t>
  </si>
  <si>
    <t>a</t>
  </si>
  <si>
    <t>The constant 2005 US$ 'Total value added' figure downloaded from UNdata does not always equate to the total of the individual sectors (other than in 2005)</t>
  </si>
  <si>
    <t>b</t>
  </si>
  <si>
    <t>[There are no UN footnotes for Afghanistan on what is/is not included in the various sectors]</t>
  </si>
  <si>
    <t>c</t>
  </si>
  <si>
    <t>ISIC Section Q (extraterritorial organization and bodies) not included</t>
  </si>
  <si>
    <t>Employment data (based on ISIC Rev. 4):</t>
  </si>
  <si>
    <t>The employment data have been aggregated (according to correlated ISIC Section) from the 14 sectors available in the ILO WESO dataset to the 7 for which GVA data are available from UNdata.</t>
  </si>
  <si>
    <t>ISIC Section U (extraterritorial organization and bodies) is included</t>
  </si>
  <si>
    <t>Economic activity</t>
  </si>
  <si>
    <t>Gross value added (current US$ thousands)</t>
  </si>
  <si>
    <t>Gross value added (current, %)</t>
  </si>
  <si>
    <t>https://data.un.org/</t>
  </si>
  <si>
    <t>Own calcs.</t>
  </si>
  <si>
    <t xml:space="preserve">Mining &amp; utilities </t>
  </si>
  <si>
    <t>Manufacturing</t>
  </si>
  <si>
    <t>Construction</t>
  </si>
  <si>
    <t>Wholesale, retail, hotels</t>
  </si>
  <si>
    <t>Transport, storage, comms</t>
  </si>
  <si>
    <t>Other</t>
  </si>
  <si>
    <t>Total value added (as per database)</t>
  </si>
  <si>
    <t xml:space="preserve">Author's calc.: </t>
  </si>
  <si>
    <t>Total for individual economic activities as shown above</t>
  </si>
  <si>
    <t>Gross value added (constant 2005 US$ thousands)</t>
  </si>
  <si>
    <t>Gross value added (constant, %)</t>
  </si>
  <si>
    <t>Employment by sector (thousands, male &amp; female)</t>
  </si>
  <si>
    <t>Employment by sector (%)</t>
  </si>
  <si>
    <t>http://www.ilo.org/global/research/global-reports/weso/2015/lang--en/index.htm</t>
  </si>
  <si>
    <t>n/a</t>
  </si>
  <si>
    <t>Labour productivity (= constant VA per person employed)</t>
  </si>
  <si>
    <t>Relative productivity level (economic activity labour productivity as ratio of Labour Productivity Total)</t>
  </si>
  <si>
    <t>&lt;&lt;No of years in period</t>
  </si>
  <si>
    <t>Labour productivity (index, 1991=100)</t>
  </si>
  <si>
    <t>Annualised growth in labour productivity</t>
  </si>
  <si>
    <t>1991-2013</t>
  </si>
  <si>
    <t>1991-2000</t>
  </si>
  <si>
    <t>2000-05</t>
  </si>
  <si>
    <t>2005-10</t>
  </si>
  <si>
    <t>2010-13</t>
  </si>
  <si>
    <t>Check:</t>
  </si>
  <si>
    <t>Relative productivity and changes in employment</t>
  </si>
  <si>
    <t>Source: see page 'GVA &amp; labour productivity'</t>
  </si>
  <si>
    <t>Size of bubbles represents number of persons engaged in each sector in the later year of each of the periods.</t>
  </si>
  <si>
    <t>PP change in employ-ment</t>
  </si>
  <si>
    <t xml:space="preserve">Rel. product-ivity level </t>
  </si>
  <si>
    <t>Employment (thousands)</t>
  </si>
  <si>
    <t>Sectoral employment share</t>
  </si>
  <si>
    <t>2000</t>
  </si>
  <si>
    <t>1991</t>
  </si>
  <si>
    <t>Mining &amp; utilities</t>
  </si>
  <si>
    <t>Total of above</t>
  </si>
  <si>
    <t>Check totals</t>
  </si>
  <si>
    <t xml:space="preserve">PP Change in share of persons engaged </t>
  </si>
  <si>
    <t>Decomposition of labour productivity change</t>
  </si>
  <si>
    <t>Within sector</t>
  </si>
  <si>
    <t>Structural change</t>
  </si>
  <si>
    <t>Annualised growth in labour prod.</t>
  </si>
  <si>
    <t>Sector share in total employment</t>
  </si>
  <si>
    <t>Change in sector share in total employment</t>
  </si>
  <si>
    <t>2000-1991</t>
  </si>
  <si>
    <t>B*C</t>
  </si>
  <si>
    <t>2005-00</t>
  </si>
  <si>
    <t>2010-05</t>
  </si>
  <si>
    <t>2013-10</t>
  </si>
  <si>
    <t>Productivity gaps 2013</t>
  </si>
  <si>
    <r>
      <t xml:space="preserve">1 sort </t>
    </r>
    <r>
      <rPr>
        <sz val="9"/>
        <color rgb="FFFF0000"/>
        <rFont val="Arial"/>
        <family val="2"/>
      </rPr>
      <t>▲</t>
    </r>
  </si>
  <si>
    <r>
      <t xml:space="preserve">2 sort </t>
    </r>
    <r>
      <rPr>
        <sz val="9"/>
        <color rgb="FFFF0000"/>
        <rFont val="Arial"/>
        <family val="2"/>
      </rPr>
      <t>▲</t>
    </r>
  </si>
  <si>
    <t>Original order</t>
  </si>
  <si>
    <t>Sector</t>
  </si>
  <si>
    <t>Employment share 2013</t>
  </si>
  <si>
    <t>Relative productivity 2013</t>
  </si>
  <si>
    <t>Cumulation of employment share</t>
  </si>
  <si>
    <t>Mining and utilities</t>
  </si>
  <si>
    <t>Addition of labour productivity/sectoral employment analyses based on UN/ILO data (starts on page 'GVA &amp; labour productivity)</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</si>
</sst>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1" formatCode="_-* #,##0_-;\-* #,##0_-;_-* &quot;-&quot;_-;_-@_-"/>
    <numFmt numFmtId="43" formatCode="_-* #,##0.00_-;\-* #,##0.00_-;_-* &quot;-&quot;??_-;_-@_-"/>
    <numFmt numFmtId="164" formatCode="0.0"/>
    <numFmt numFmtId="165" formatCode="_ * #,##0.00_ ;_ * \-#,##0.00_ ;_ * &quot;-&quot;??_ ;_ @_ "/>
    <numFmt numFmtId="166" formatCode="#,##0_ ;\-#,##0\ "/>
    <numFmt numFmtId="167" formatCode="_-* #,##0.0_-;\-* #,##0.0_-;_-* &quot;-&quot;_-;_-@_-"/>
    <numFmt numFmtId="168" formatCode="#,##0.0"/>
    <numFmt numFmtId="169" formatCode="_-* #,##0_-;\-* #,##0_-;_-* &quot;-&quot;??_-;_-@_-"/>
    <numFmt numFmtId="170" formatCode="_-* #,##0.0_-;\-* #,##0.0_-;_-* &quot;-&quot;??_-;_-@_-"/>
    <numFmt numFmtId="171" formatCode="0.0%"/>
    <numFmt numFmtId="172" formatCode="#,##0.0_ ;\-#,##0.0\ "/>
    <numFmt numFmtId="173" formatCode="#,##0.000"/>
  </numFmts>
  <fonts count="46" x14ac:knownFonts="1">
    <font>
      <sz val="9"/>
      <color theme="1"/>
      <name val="Calibri"/>
      <family val="2"/>
    </font>
    <font>
      <sz val="9"/>
      <color theme="1"/>
      <name val="Calibri"/>
      <family val="2"/>
    </font>
    <font>
      <sz val="9"/>
      <color rgb="FFFF0000"/>
      <name val="Calibri"/>
      <family val="2"/>
    </font>
    <font>
      <b/>
      <sz val="9"/>
      <color theme="1"/>
      <name val="Calibri"/>
      <family val="2"/>
    </font>
    <font>
      <b/>
      <u/>
      <sz val="11"/>
      <color theme="1"/>
      <name val="Calibri"/>
      <family val="2"/>
    </font>
    <font>
      <i/>
      <sz val="9"/>
      <color rgb="FFFF0000"/>
      <name val="Calibri"/>
      <family val="2"/>
    </font>
    <font>
      <i/>
      <sz val="9"/>
      <color theme="1"/>
      <name val="Calibri"/>
      <family val="2"/>
    </font>
    <font>
      <u/>
      <sz val="11"/>
      <color theme="10"/>
      <name val="Calibri"/>
      <family val="2"/>
      <scheme val="minor"/>
    </font>
    <font>
      <i/>
      <u/>
      <sz val="9"/>
      <color theme="10"/>
      <name val="Calibri"/>
      <family val="2"/>
      <scheme val="minor"/>
    </font>
    <font>
      <b/>
      <i/>
      <sz val="9"/>
      <color rgb="FFFF0000"/>
      <name val="Calibri"/>
      <family val="2"/>
    </font>
    <font>
      <sz val="9"/>
      <name val="Calibri"/>
      <family val="2"/>
      <scheme val="minor"/>
    </font>
    <font>
      <sz val="9"/>
      <color theme="3" tint="-0.499984740745262"/>
      <name val="Calibri"/>
      <family val="2"/>
      <scheme val="minor"/>
    </font>
    <font>
      <sz val="9"/>
      <color rgb="FFFF0000"/>
      <name val="Calibri"/>
      <family val="2"/>
      <scheme val="minor"/>
    </font>
    <font>
      <i/>
      <sz val="9"/>
      <color rgb="FFFF0000"/>
      <name val="Calibri"/>
      <family val="2"/>
      <scheme val="minor"/>
    </font>
    <font>
      <b/>
      <sz val="9"/>
      <name val="Calibri"/>
      <family val="2"/>
      <scheme val="minor"/>
    </font>
    <font>
      <i/>
      <sz val="9"/>
      <name val="Calibri"/>
      <family val="2"/>
      <scheme val="minor"/>
    </font>
    <font>
      <sz val="11"/>
      <color theme="1"/>
      <name val="Calibri"/>
      <family val="2"/>
      <scheme val="minor"/>
    </font>
    <font>
      <sz val="10"/>
      <color theme="1"/>
      <name val="Arial"/>
      <family val="2"/>
    </font>
    <font>
      <sz val="10"/>
      <name val="MS Sans Serif"/>
      <family val="2"/>
    </font>
    <font>
      <b/>
      <sz val="9"/>
      <color theme="1"/>
      <name val="Calibri"/>
      <family val="2"/>
      <scheme val="minor"/>
    </font>
    <font>
      <sz val="9"/>
      <color theme="1"/>
      <name val="Calibri"/>
      <family val="2"/>
      <scheme val="minor"/>
    </font>
    <font>
      <i/>
      <sz val="9"/>
      <color theme="1"/>
      <name val="Calibri"/>
      <family val="2"/>
      <scheme val="minor"/>
    </font>
    <font>
      <b/>
      <u/>
      <sz val="9"/>
      <color theme="1"/>
      <name val="Calibri"/>
      <family val="2"/>
    </font>
    <font>
      <b/>
      <u/>
      <sz val="11"/>
      <color rgb="FFFF0000"/>
      <name val="Calibri"/>
      <family val="2"/>
    </font>
    <font>
      <b/>
      <sz val="9"/>
      <color theme="0"/>
      <name val="Calibri"/>
      <family val="2"/>
    </font>
    <font>
      <i/>
      <u/>
      <sz val="9"/>
      <color rgb="FFFF0000"/>
      <name val="Calibri"/>
      <family val="2"/>
    </font>
    <font>
      <b/>
      <sz val="11"/>
      <color theme="1"/>
      <name val="Calibri"/>
      <family val="2"/>
    </font>
    <font>
      <b/>
      <sz val="11"/>
      <color theme="4"/>
      <name val="Calibri"/>
      <family val="2"/>
    </font>
    <font>
      <sz val="11"/>
      <color theme="1"/>
      <name val="Calibri"/>
      <family val="2"/>
    </font>
    <font>
      <u/>
      <sz val="9"/>
      <color theme="10"/>
      <name val="Calibri"/>
      <family val="2"/>
    </font>
    <font>
      <sz val="9"/>
      <color theme="4"/>
      <name val="Calibri"/>
      <family val="2"/>
    </font>
    <font>
      <b/>
      <sz val="9"/>
      <color theme="4"/>
      <name val="Calibri"/>
      <family val="2"/>
      <scheme val="minor"/>
    </font>
    <font>
      <sz val="9"/>
      <color theme="4"/>
      <name val="Calibri"/>
      <family val="2"/>
      <scheme val="minor"/>
    </font>
    <font>
      <i/>
      <sz val="9"/>
      <color theme="4"/>
      <name val="Calibri"/>
      <family val="2"/>
      <scheme val="minor"/>
    </font>
    <font>
      <i/>
      <sz val="9"/>
      <color theme="4"/>
      <name val="Calibri"/>
      <family val="2"/>
    </font>
    <font>
      <b/>
      <sz val="9"/>
      <color theme="4"/>
      <name val="Calibri"/>
      <family val="2"/>
    </font>
    <font>
      <b/>
      <sz val="11"/>
      <color theme="4"/>
      <name val="Calibri"/>
      <family val="2"/>
      <scheme val="minor"/>
    </font>
    <font>
      <b/>
      <u/>
      <sz val="11"/>
      <name val="Calibri"/>
      <family val="2"/>
      <scheme val="minor"/>
    </font>
    <font>
      <u/>
      <sz val="9"/>
      <color theme="1"/>
      <name val="Calibri"/>
      <family val="2"/>
      <scheme val="minor"/>
    </font>
    <font>
      <b/>
      <sz val="11"/>
      <color theme="0"/>
      <name val="Calibri"/>
      <family val="2"/>
      <scheme val="minor"/>
    </font>
    <font>
      <b/>
      <sz val="8"/>
      <color theme="1"/>
      <name val="Calibri"/>
      <family val="2"/>
      <scheme val="minor"/>
    </font>
    <font>
      <b/>
      <sz val="8"/>
      <name val="Calibri"/>
      <family val="2"/>
      <scheme val="minor"/>
    </font>
    <font>
      <b/>
      <sz val="9"/>
      <color rgb="FFFF0000"/>
      <name val="Calibri"/>
      <family val="2"/>
      <scheme val="minor"/>
    </font>
    <font>
      <b/>
      <u/>
      <sz val="11"/>
      <color rgb="FFFF0000"/>
      <name val="Calibri"/>
      <family val="2"/>
      <scheme val="minor"/>
    </font>
    <font>
      <sz val="9"/>
      <color rgb="FFFF0000"/>
      <name val="Arial"/>
      <family val="2"/>
    </font>
    <font>
      <b/>
      <sz val="9"/>
      <color rgb="FFFF0000"/>
      <name val="Calibri"/>
      <family val="2"/>
    </font>
  </fonts>
  <fills count="8">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4"/>
        <bgColor indexed="64"/>
      </patternFill>
    </fill>
    <fill>
      <patternFill patternType="solid">
        <fgColor theme="0" tint="-0.14999847407452621"/>
        <bgColor indexed="64"/>
      </patternFill>
    </fill>
    <fill>
      <patternFill patternType="solid">
        <fgColor rgb="FFCCFF99"/>
        <bgColor indexed="64"/>
      </patternFill>
    </fill>
    <fill>
      <patternFill patternType="solid">
        <fgColor theme="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hair">
        <color rgb="FF0033CC"/>
      </top>
      <bottom style="hair">
        <color rgb="FF0033CC"/>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10">
    <xf numFmtId="0" fontId="0" fillId="0" borderId="0"/>
    <xf numFmtId="9" fontId="1" fillId="0" borderId="0" applyFont="0" applyFill="0" applyBorder="0" applyAlignment="0" applyProtection="0"/>
    <xf numFmtId="0" fontId="7" fillId="0" borderId="0" applyNumberFormat="0" applyFill="0" applyBorder="0" applyAlignment="0" applyProtection="0"/>
    <xf numFmtId="165" fontId="16" fillId="0" borderId="0" applyFont="0" applyFill="0" applyBorder="0" applyAlignment="0" applyProtection="0"/>
    <xf numFmtId="43" fontId="17" fillId="0" borderId="0" applyFont="0" applyFill="0" applyBorder="0" applyAlignment="0" applyProtection="0"/>
    <xf numFmtId="0" fontId="17" fillId="0" borderId="0"/>
    <xf numFmtId="0" fontId="18" fillId="0" borderId="0"/>
    <xf numFmtId="9" fontId="17" fillId="0" borderId="0" applyFont="0" applyFill="0" applyBorder="0" applyAlignment="0" applyProtection="0"/>
    <xf numFmtId="43" fontId="1" fillId="0" borderId="0" applyFont="0" applyFill="0" applyBorder="0" applyAlignment="0" applyProtection="0"/>
    <xf numFmtId="0" fontId="29" fillId="0" borderId="0" applyNumberFormat="0" applyFill="0" applyBorder="0" applyAlignment="0" applyProtection="0"/>
  </cellStyleXfs>
  <cellXfs count="288">
    <xf numFmtId="0" fontId="0" fillId="0" borderId="0" xfId="0"/>
    <xf numFmtId="0" fontId="4" fillId="0" borderId="0" xfId="0" quotePrefix="1" applyFont="1" applyAlignment="1">
      <alignment horizontal="left" vertical="top"/>
    </xf>
    <xf numFmtId="0" fontId="0" fillId="0" borderId="0" xfId="0" applyFont="1" applyAlignment="1">
      <alignment vertical="top"/>
    </xf>
    <xf numFmtId="0" fontId="5" fillId="0" borderId="0" xfId="0" applyFont="1" applyAlignment="1">
      <alignment vertical="top"/>
    </xf>
    <xf numFmtId="0" fontId="6" fillId="0" borderId="0" xfId="0" applyFont="1" applyAlignment="1">
      <alignment vertical="top"/>
    </xf>
    <xf numFmtId="0" fontId="6" fillId="0" borderId="0" xfId="0" quotePrefix="1" applyFont="1" applyAlignment="1">
      <alignment horizontal="left" vertical="top"/>
    </xf>
    <xf numFmtId="0" fontId="8" fillId="0" borderId="0" xfId="2" applyFont="1" applyAlignment="1">
      <alignment horizontal="left" vertical="top"/>
    </xf>
    <xf numFmtId="0" fontId="2" fillId="0" borderId="0" xfId="0" applyFont="1" applyAlignment="1">
      <alignment vertical="top"/>
    </xf>
    <xf numFmtId="0" fontId="2" fillId="0" borderId="0" xfId="0" quotePrefix="1" applyFont="1" applyAlignment="1">
      <alignment horizontal="left" vertical="top" wrapText="1"/>
    </xf>
    <xf numFmtId="0" fontId="3" fillId="0" borderId="0" xfId="0" applyFont="1" applyAlignment="1">
      <alignment vertical="top"/>
    </xf>
    <xf numFmtId="0" fontId="9" fillId="0" borderId="0" xfId="0" applyFont="1" applyAlignment="1">
      <alignment horizontal="center" vertical="top"/>
    </xf>
    <xf numFmtId="0" fontId="9" fillId="0" borderId="0" xfId="0" quotePrefix="1" applyFont="1" applyAlignment="1">
      <alignment horizontal="center" vertical="top"/>
    </xf>
    <xf numFmtId="0" fontId="3" fillId="0" borderId="0" xfId="0" applyFont="1" applyAlignment="1">
      <alignment horizontal="center" vertical="top"/>
    </xf>
    <xf numFmtId="0" fontId="3" fillId="0" borderId="0" xfId="0" quotePrefix="1" applyFont="1" applyAlignment="1">
      <alignment horizontal="center" vertical="top"/>
    </xf>
    <xf numFmtId="0" fontId="5" fillId="0" borderId="0" xfId="0" quotePrefix="1" applyFont="1" applyAlignment="1">
      <alignment horizontal="center" vertical="top"/>
    </xf>
    <xf numFmtId="1" fontId="10" fillId="2" borderId="1" xfId="0" applyNumberFormat="1" applyFont="1" applyFill="1" applyBorder="1" applyAlignment="1">
      <alignment horizontal="center" vertical="center"/>
    </xf>
    <xf numFmtId="164" fontId="11" fillId="2" borderId="1" xfId="0" applyNumberFormat="1" applyFont="1" applyFill="1" applyBorder="1" applyAlignment="1">
      <alignment horizontal="left" vertical="center"/>
    </xf>
    <xf numFmtId="164" fontId="10" fillId="2" borderId="1" xfId="0" applyNumberFormat="1" applyFont="1" applyFill="1" applyBorder="1" applyAlignment="1">
      <alignment horizontal="center" vertical="center"/>
    </xf>
    <xf numFmtId="164" fontId="12" fillId="2" borderId="1" xfId="0" applyNumberFormat="1" applyFont="1" applyFill="1" applyBorder="1" applyAlignment="1">
      <alignment horizontal="center" vertical="center"/>
    </xf>
    <xf numFmtId="164" fontId="13" fillId="2" borderId="2" xfId="0" applyNumberFormat="1" applyFont="1" applyFill="1" applyBorder="1" applyAlignment="1">
      <alignment horizontal="center" vertical="center"/>
    </xf>
    <xf numFmtId="0" fontId="8" fillId="0" borderId="0" xfId="2" quotePrefix="1" applyFont="1" applyAlignment="1">
      <alignment horizontal="left" vertical="top"/>
    </xf>
    <xf numFmtId="0" fontId="14" fillId="3" borderId="3" xfId="0" applyFont="1" applyFill="1" applyBorder="1" applyAlignment="1">
      <alignment horizontal="center" vertical="top" wrapText="1"/>
    </xf>
    <xf numFmtId="0" fontId="14" fillId="3" borderId="4" xfId="0" applyFont="1" applyFill="1" applyBorder="1" applyAlignment="1">
      <alignment horizontal="center" vertical="top" wrapText="1"/>
    </xf>
    <xf numFmtId="0" fontId="14" fillId="3" borderId="4" xfId="0" quotePrefix="1" applyFont="1" applyFill="1" applyBorder="1" applyAlignment="1">
      <alignment horizontal="center" vertical="top" wrapText="1"/>
    </xf>
    <xf numFmtId="0" fontId="14" fillId="3" borderId="1" xfId="0" applyFont="1" applyFill="1" applyBorder="1" applyAlignment="1">
      <alignment horizontal="center" vertical="top" wrapText="1"/>
    </xf>
    <xf numFmtId="0" fontId="14" fillId="3" borderId="5" xfId="0" applyFont="1" applyFill="1" applyBorder="1" applyAlignment="1">
      <alignment vertical="top"/>
    </xf>
    <xf numFmtId="9" fontId="15" fillId="3" borderId="1" xfId="1" applyFont="1" applyFill="1" applyBorder="1" applyAlignment="1">
      <alignment horizontal="center" vertical="top" wrapText="1"/>
    </xf>
    <xf numFmtId="0" fontId="14" fillId="4" borderId="1" xfId="0" applyFont="1" applyFill="1" applyBorder="1" applyAlignment="1">
      <alignment vertical="top"/>
    </xf>
    <xf numFmtId="9" fontId="14" fillId="4" borderId="1" xfId="1" applyFont="1" applyFill="1" applyBorder="1" applyAlignment="1">
      <alignment horizontal="center" vertical="top" wrapText="1"/>
    </xf>
    <xf numFmtId="0" fontId="11" fillId="2" borderId="1" xfId="0" applyFont="1" applyFill="1" applyBorder="1" applyAlignment="1">
      <alignment horizontal="left" vertical="top"/>
    </xf>
    <xf numFmtId="166" fontId="11" fillId="2" borderId="1" xfId="3" applyNumberFormat="1" applyFont="1" applyFill="1" applyBorder="1" applyAlignment="1">
      <alignment vertical="top"/>
    </xf>
    <xf numFmtId="9" fontId="11" fillId="2" borderId="1" xfId="1" applyFont="1" applyFill="1" applyBorder="1" applyAlignment="1">
      <alignment horizontal="center" vertical="top"/>
    </xf>
    <xf numFmtId="0" fontId="4" fillId="0" borderId="0" xfId="0" applyFont="1"/>
    <xf numFmtId="0" fontId="6" fillId="0" borderId="0" xfId="0" applyFont="1"/>
    <xf numFmtId="0" fontId="6" fillId="0" borderId="0" xfId="0" quotePrefix="1" applyFont="1" applyAlignment="1">
      <alignment horizontal="left"/>
    </xf>
    <xf numFmtId="167" fontId="20" fillId="0" borderId="1" xfId="0" applyNumberFormat="1" applyFont="1" applyBorder="1" applyAlignment="1">
      <alignment vertical="top"/>
    </xf>
    <xf numFmtId="0" fontId="19" fillId="3" borderId="1" xfId="0" applyFont="1" applyFill="1" applyBorder="1" applyAlignment="1">
      <alignment horizontal="center" vertical="top"/>
    </xf>
    <xf numFmtId="0" fontId="0" fillId="0" borderId="1" xfId="0" applyBorder="1"/>
    <xf numFmtId="0" fontId="0" fillId="3" borderId="1" xfId="0" applyFill="1" applyBorder="1"/>
    <xf numFmtId="0" fontId="3" fillId="0" borderId="1" xfId="0" applyFont="1" applyFill="1" applyBorder="1"/>
    <xf numFmtId="167" fontId="3" fillId="0" borderId="1" xfId="0" applyNumberFormat="1" applyFont="1" applyBorder="1"/>
    <xf numFmtId="0" fontId="20" fillId="0" borderId="1" xfId="0" applyFont="1" applyBorder="1" applyAlignment="1">
      <alignment vertical="top"/>
    </xf>
    <xf numFmtId="0" fontId="6" fillId="0" borderId="1" xfId="0" applyFont="1" applyBorder="1"/>
    <xf numFmtId="0" fontId="21" fillId="0" borderId="1" xfId="0" applyFont="1" applyBorder="1" applyAlignment="1">
      <alignment vertical="top"/>
    </xf>
    <xf numFmtId="167" fontId="21" fillId="0" borderId="1" xfId="0" applyNumberFormat="1" applyFont="1" applyBorder="1" applyAlignment="1">
      <alignment vertical="top"/>
    </xf>
    <xf numFmtId="0" fontId="20" fillId="0" borderId="0" xfId="0" quotePrefix="1" applyFont="1" applyAlignment="1">
      <alignment horizontal="left"/>
    </xf>
    <xf numFmtId="0" fontId="0" fillId="0" borderId="0" xfId="0" applyAlignment="1">
      <alignment vertical="top"/>
    </xf>
    <xf numFmtId="0" fontId="23" fillId="0" borderId="0" xfId="0" applyFont="1" applyAlignment="1">
      <alignment vertical="top"/>
    </xf>
    <xf numFmtId="0" fontId="22" fillId="0" borderId="0" xfId="0" applyFont="1" applyAlignment="1">
      <alignment vertical="top"/>
    </xf>
    <xf numFmtId="0" fontId="2" fillId="0" borderId="0" xfId="0" quotePrefix="1" applyFont="1" applyAlignment="1">
      <alignment horizontal="left" vertical="top" wrapText="1"/>
    </xf>
    <xf numFmtId="0" fontId="3" fillId="0" borderId="0" xfId="0" applyFont="1" applyAlignment="1">
      <alignment horizontal="center" vertical="top"/>
    </xf>
    <xf numFmtId="0" fontId="3" fillId="0" borderId="0" xfId="0" quotePrefix="1" applyFont="1" applyAlignment="1">
      <alignment horizontal="center" vertical="top"/>
    </xf>
    <xf numFmtId="0" fontId="4" fillId="0" borderId="0" xfId="0" quotePrefix="1" applyFont="1" applyFill="1" applyAlignment="1">
      <alignment horizontal="left" vertical="top"/>
    </xf>
    <xf numFmtId="0" fontId="4" fillId="0" borderId="0" xfId="0" applyFont="1" applyFill="1" applyAlignment="1">
      <alignment vertical="top"/>
    </xf>
    <xf numFmtId="0" fontId="0" fillId="0" borderId="0" xfId="0" applyFill="1" applyAlignment="1">
      <alignment vertical="top"/>
    </xf>
    <xf numFmtId="0" fontId="6" fillId="0" borderId="0" xfId="0" applyFont="1" applyFill="1" applyAlignment="1">
      <alignment vertical="top"/>
    </xf>
    <xf numFmtId="49" fontId="6" fillId="0" borderId="0" xfId="0" applyNumberFormat="1" applyFont="1" applyFill="1" applyAlignment="1">
      <alignment vertical="top"/>
    </xf>
    <xf numFmtId="0" fontId="6" fillId="0" borderId="0" xfId="0" quotePrefix="1" applyFont="1" applyFill="1" applyAlignment="1">
      <alignment horizontal="left" vertical="top"/>
    </xf>
    <xf numFmtId="0" fontId="5" fillId="0" borderId="0" xfId="0" quotePrefix="1" applyFont="1" applyFill="1" applyAlignment="1">
      <alignment horizontal="left" vertical="top"/>
    </xf>
    <xf numFmtId="0" fontId="25" fillId="0" borderId="0" xfId="0" quotePrefix="1" applyFont="1" applyFill="1" applyAlignment="1">
      <alignment horizontal="left" vertical="top"/>
    </xf>
    <xf numFmtId="0" fontId="5" fillId="0" borderId="0" xfId="0" applyFont="1" applyFill="1" applyAlignment="1">
      <alignment vertical="top"/>
    </xf>
    <xf numFmtId="49" fontId="5" fillId="0" borderId="0" xfId="0" applyNumberFormat="1" applyFont="1" applyFill="1" applyAlignment="1">
      <alignment vertical="top"/>
    </xf>
    <xf numFmtId="0" fontId="5" fillId="0" borderId="0" xfId="0" applyFont="1" applyFill="1" applyAlignment="1">
      <alignment horizontal="right" vertical="top"/>
    </xf>
    <xf numFmtId="0" fontId="13" fillId="0" borderId="0" xfId="0" quotePrefix="1" applyFont="1" applyAlignment="1">
      <alignment horizontal="left" vertical="top"/>
    </xf>
    <xf numFmtId="0" fontId="13" fillId="0" borderId="0" xfId="0" applyFont="1" applyAlignment="1">
      <alignment vertical="top"/>
    </xf>
    <xf numFmtId="0" fontId="25" fillId="0" borderId="0" xfId="0" applyFont="1" applyFill="1" applyAlignment="1">
      <alignment vertical="top"/>
    </xf>
    <xf numFmtId="0" fontId="26" fillId="3" borderId="4" xfId="0" applyFont="1" applyFill="1" applyBorder="1" applyAlignment="1">
      <alignment horizontal="center" vertical="top"/>
    </xf>
    <xf numFmtId="0" fontId="26" fillId="3" borderId="6" xfId="0" applyFont="1" applyFill="1" applyBorder="1" applyAlignment="1">
      <alignment horizontal="center" vertical="top"/>
    </xf>
    <xf numFmtId="0" fontId="26" fillId="3" borderId="7" xfId="0" applyFont="1" applyFill="1" applyBorder="1" applyAlignment="1">
      <alignment horizontal="center" vertical="top"/>
    </xf>
    <xf numFmtId="0" fontId="26" fillId="3" borderId="8" xfId="0" quotePrefix="1" applyFont="1" applyFill="1" applyBorder="1" applyAlignment="1">
      <alignment horizontal="center" vertical="top"/>
    </xf>
    <xf numFmtId="0" fontId="26" fillId="3" borderId="9" xfId="0" applyFont="1" applyFill="1" applyBorder="1" applyAlignment="1">
      <alignment horizontal="center" vertical="top"/>
    </xf>
    <xf numFmtId="0" fontId="26" fillId="3" borderId="10" xfId="0" applyFont="1" applyFill="1" applyBorder="1" applyAlignment="1">
      <alignment horizontal="center" vertical="top"/>
    </xf>
    <xf numFmtId="0" fontId="27" fillId="3" borderId="8" xfId="0" quotePrefix="1" applyFont="1" applyFill="1" applyBorder="1" applyAlignment="1">
      <alignment horizontal="center" vertical="top"/>
    </xf>
    <xf numFmtId="0" fontId="27" fillId="3" borderId="9" xfId="0" applyFont="1" applyFill="1" applyBorder="1" applyAlignment="1">
      <alignment horizontal="center" vertical="top"/>
    </xf>
    <xf numFmtId="0" fontId="27" fillId="3" borderId="10" xfId="0" applyFont="1" applyFill="1" applyBorder="1" applyAlignment="1">
      <alignment horizontal="center" vertical="top"/>
    </xf>
    <xf numFmtId="0" fontId="28" fillId="0" borderId="0" xfId="0" applyFont="1" applyFill="1" applyAlignment="1">
      <alignment vertical="top"/>
    </xf>
    <xf numFmtId="0" fontId="3" fillId="3" borderId="11" xfId="0" applyFont="1" applyFill="1" applyBorder="1" applyAlignment="1">
      <alignment horizontal="center" vertical="top"/>
    </xf>
    <xf numFmtId="0" fontId="3" fillId="3" borderId="12" xfId="0" applyFont="1" applyFill="1" applyBorder="1" applyAlignment="1">
      <alignment horizontal="center" vertical="top"/>
    </xf>
    <xf numFmtId="0" fontId="3" fillId="3" borderId="0" xfId="0" applyFont="1" applyFill="1" applyBorder="1" applyAlignment="1">
      <alignment horizontal="center" vertical="top"/>
    </xf>
    <xf numFmtId="0" fontId="29" fillId="3" borderId="8" xfId="9" applyFill="1" applyBorder="1" applyAlignment="1">
      <alignment horizontal="center" vertical="top"/>
    </xf>
    <xf numFmtId="0" fontId="29" fillId="3" borderId="9" xfId="9" applyFill="1" applyBorder="1" applyAlignment="1">
      <alignment horizontal="center" vertical="top"/>
    </xf>
    <xf numFmtId="0" fontId="29" fillId="3" borderId="10" xfId="9" applyFill="1" applyBorder="1" applyAlignment="1">
      <alignment horizontal="center" vertical="top"/>
    </xf>
    <xf numFmtId="0" fontId="30" fillId="3" borderId="8" xfId="0" applyFont="1" applyFill="1" applyBorder="1" applyAlignment="1">
      <alignment horizontal="center"/>
    </xf>
    <xf numFmtId="0" fontId="30" fillId="3" borderId="9" xfId="0" applyFont="1" applyFill="1" applyBorder="1" applyAlignment="1">
      <alignment horizontal="center"/>
    </xf>
    <xf numFmtId="0" fontId="30" fillId="3" borderId="10" xfId="0" applyFont="1" applyFill="1" applyBorder="1" applyAlignment="1">
      <alignment horizontal="center"/>
    </xf>
    <xf numFmtId="0" fontId="14" fillId="3" borderId="13" xfId="0" quotePrefix="1" applyNumberFormat="1" applyFont="1" applyFill="1" applyBorder="1" applyAlignment="1">
      <alignment horizontal="center" vertical="top"/>
    </xf>
    <xf numFmtId="0" fontId="14" fillId="3" borderId="14" xfId="0" quotePrefix="1" applyNumberFormat="1" applyFont="1" applyFill="1" applyBorder="1" applyAlignment="1">
      <alignment horizontal="center" vertical="top"/>
    </xf>
    <xf numFmtId="0" fontId="14" fillId="3" borderId="14" xfId="0" quotePrefix="1" applyNumberFormat="1" applyFont="1" applyFill="1" applyBorder="1" applyAlignment="1">
      <alignment horizontal="center" vertical="top"/>
    </xf>
    <xf numFmtId="0" fontId="14" fillId="3" borderId="1" xfId="0" quotePrefix="1" applyNumberFormat="1" applyFont="1" applyFill="1" applyBorder="1" applyAlignment="1">
      <alignment horizontal="center" vertical="top"/>
    </xf>
    <xf numFmtId="0" fontId="31" fillId="3" borderId="1" xfId="0" quotePrefix="1" applyNumberFormat="1" applyFont="1" applyFill="1" applyBorder="1" applyAlignment="1">
      <alignment horizontal="center" vertical="top"/>
    </xf>
    <xf numFmtId="0" fontId="0" fillId="0" borderId="0" xfId="0" applyFill="1" applyAlignment="1">
      <alignment horizontal="center" vertical="top"/>
    </xf>
    <xf numFmtId="3" fontId="10" fillId="0" borderId="8" xfId="0" applyNumberFormat="1" applyFont="1" applyFill="1" applyBorder="1" applyAlignment="1">
      <alignment horizontal="left" vertical="top"/>
    </xf>
    <xf numFmtId="3" fontId="10" fillId="0" borderId="10" xfId="0" applyNumberFormat="1" applyFont="1" applyFill="1" applyBorder="1" applyAlignment="1">
      <alignment horizontal="left" vertical="top"/>
    </xf>
    <xf numFmtId="0" fontId="0" fillId="0" borderId="1" xfId="0" applyBorder="1" applyAlignment="1">
      <alignment horizontal="center"/>
    </xf>
    <xf numFmtId="41" fontId="1" fillId="0" borderId="1" xfId="8" applyNumberFormat="1" applyFont="1" applyBorder="1" applyAlignment="1">
      <alignment vertical="top"/>
    </xf>
    <xf numFmtId="168" fontId="32" fillId="5" borderId="1" xfId="0" quotePrefix="1" applyNumberFormat="1" applyFont="1" applyFill="1" applyBorder="1" applyAlignment="1">
      <alignment horizontal="right" vertical="top"/>
    </xf>
    <xf numFmtId="3" fontId="10" fillId="0" borderId="8" xfId="0" quotePrefix="1" applyNumberFormat="1" applyFont="1" applyFill="1" applyBorder="1" applyAlignment="1">
      <alignment horizontal="left" vertical="top"/>
    </xf>
    <xf numFmtId="3" fontId="14" fillId="0" borderId="8" xfId="0" quotePrefix="1" applyNumberFormat="1" applyFont="1" applyFill="1" applyBorder="1" applyAlignment="1">
      <alignment horizontal="left" vertical="top"/>
    </xf>
    <xf numFmtId="3" fontId="14" fillId="0" borderId="10" xfId="0" applyNumberFormat="1" applyFont="1" applyFill="1" applyBorder="1" applyAlignment="1">
      <alignment horizontal="left" vertical="top"/>
    </xf>
    <xf numFmtId="3" fontId="14" fillId="0" borderId="10" xfId="0" applyNumberFormat="1" applyFont="1" applyFill="1" applyBorder="1" applyAlignment="1">
      <alignment horizontal="left" vertical="top"/>
    </xf>
    <xf numFmtId="168" fontId="31" fillId="5" borderId="1" xfId="0" quotePrefix="1" applyNumberFormat="1" applyFont="1" applyFill="1" applyBorder="1" applyAlignment="1">
      <alignment horizontal="right" vertical="top"/>
    </xf>
    <xf numFmtId="0" fontId="3" fillId="0" borderId="0" xfId="0" applyFont="1" applyFill="1" applyAlignment="1">
      <alignment vertical="top"/>
    </xf>
    <xf numFmtId="3" fontId="33" fillId="0" borderId="4" xfId="0" quotePrefix="1" applyNumberFormat="1" applyFont="1" applyFill="1" applyBorder="1" applyAlignment="1">
      <alignment horizontal="left" vertical="top"/>
    </xf>
    <xf numFmtId="3" fontId="33" fillId="0" borderId="6" xfId="0" quotePrefix="1" applyNumberFormat="1" applyFont="1" applyFill="1" applyBorder="1" applyAlignment="1">
      <alignment horizontal="left" vertical="top"/>
    </xf>
    <xf numFmtId="3" fontId="33" fillId="0" borderId="6" xfId="0" quotePrefix="1" applyNumberFormat="1" applyFont="1" applyFill="1" applyBorder="1" applyAlignment="1">
      <alignment horizontal="left" vertical="top"/>
    </xf>
    <xf numFmtId="3" fontId="33" fillId="0" borderId="3" xfId="0" applyNumberFormat="1" applyFont="1" applyFill="1" applyBorder="1" applyAlignment="1">
      <alignment horizontal="right" vertical="top"/>
    </xf>
    <xf numFmtId="3" fontId="33" fillId="5" borderId="3" xfId="0" applyNumberFormat="1" applyFont="1" applyFill="1" applyBorder="1" applyAlignment="1">
      <alignment horizontal="right" vertical="top"/>
    </xf>
    <xf numFmtId="0" fontId="34" fillId="0" borderId="0" xfId="0" applyFont="1" applyFill="1" applyBorder="1" applyAlignment="1">
      <alignment vertical="top"/>
    </xf>
    <xf numFmtId="3" fontId="33" fillId="0" borderId="13" xfId="0" quotePrefix="1" applyNumberFormat="1" applyFont="1" applyFill="1" applyBorder="1" applyAlignment="1">
      <alignment horizontal="left" vertical="top"/>
    </xf>
    <xf numFmtId="3" fontId="33" fillId="0" borderId="14" xfId="0" quotePrefix="1" applyNumberFormat="1" applyFont="1" applyFill="1" applyBorder="1" applyAlignment="1">
      <alignment horizontal="left" vertical="top"/>
    </xf>
    <xf numFmtId="3" fontId="33" fillId="0" borderId="14" xfId="0" quotePrefix="1" applyNumberFormat="1" applyFont="1" applyFill="1" applyBorder="1" applyAlignment="1">
      <alignment horizontal="left" vertical="top"/>
    </xf>
    <xf numFmtId="3" fontId="33" fillId="0" borderId="5" xfId="0" applyNumberFormat="1" applyFont="1" applyFill="1" applyBorder="1" applyAlignment="1">
      <alignment horizontal="right" vertical="top"/>
    </xf>
    <xf numFmtId="168" fontId="33" fillId="5" borderId="5" xfId="0" applyNumberFormat="1" applyFont="1" applyFill="1" applyBorder="1" applyAlignment="1">
      <alignment horizontal="right" vertical="top"/>
    </xf>
    <xf numFmtId="0" fontId="26" fillId="3" borderId="6" xfId="0" applyFont="1" applyFill="1" applyBorder="1" applyAlignment="1">
      <alignment horizontal="center" vertical="top"/>
    </xf>
    <xf numFmtId="0" fontId="26" fillId="3" borderId="1" xfId="0" quotePrefix="1" applyFont="1" applyFill="1" applyBorder="1" applyAlignment="1">
      <alignment horizontal="center" vertical="top"/>
    </xf>
    <xf numFmtId="0" fontId="26" fillId="3" borderId="1" xfId="0" applyFont="1" applyFill="1" applyBorder="1" applyAlignment="1">
      <alignment horizontal="center" vertical="top"/>
    </xf>
    <xf numFmtId="0" fontId="27" fillId="3" borderId="1" xfId="0" quotePrefix="1" applyFont="1" applyFill="1" applyBorder="1" applyAlignment="1">
      <alignment horizontal="center" vertical="top"/>
    </xf>
    <xf numFmtId="0" fontId="27" fillId="3" borderId="1" xfId="0" applyFont="1" applyFill="1" applyBorder="1" applyAlignment="1">
      <alignment horizontal="center" vertical="top"/>
    </xf>
    <xf numFmtId="0" fontId="14" fillId="3" borderId="1" xfId="0" applyNumberFormat="1" applyFont="1" applyFill="1" applyBorder="1" applyAlignment="1">
      <alignment horizontal="center" vertical="top"/>
    </xf>
    <xf numFmtId="0" fontId="14" fillId="3" borderId="1" xfId="0" applyFont="1" applyFill="1" applyBorder="1" applyAlignment="1">
      <alignment horizontal="center" vertical="top"/>
    </xf>
    <xf numFmtId="0" fontId="31" fillId="3" borderId="1" xfId="0" applyNumberFormat="1" applyFont="1" applyFill="1" applyBorder="1" applyAlignment="1">
      <alignment horizontal="center" vertical="top"/>
    </xf>
    <xf numFmtId="0" fontId="31" fillId="3" borderId="1" xfId="0" applyFont="1" applyFill="1" applyBorder="1" applyAlignment="1">
      <alignment horizontal="center" vertical="top"/>
    </xf>
    <xf numFmtId="169" fontId="34" fillId="0" borderId="3" xfId="0" applyNumberFormat="1" applyFont="1" applyFill="1" applyBorder="1" applyAlignment="1">
      <alignment vertical="top"/>
    </xf>
    <xf numFmtId="169" fontId="34" fillId="5" borderId="3" xfId="0" applyNumberFormat="1" applyFont="1" applyFill="1" applyBorder="1" applyAlignment="1">
      <alignment vertical="top"/>
    </xf>
    <xf numFmtId="0" fontId="29" fillId="3" borderId="8" xfId="9" quotePrefix="1" applyFill="1" applyBorder="1" applyAlignment="1">
      <alignment horizontal="center" vertical="top"/>
    </xf>
    <xf numFmtId="0" fontId="29" fillId="3" borderId="9" xfId="9" quotePrefix="1" applyFill="1" applyBorder="1" applyAlignment="1">
      <alignment horizontal="center" vertical="top"/>
    </xf>
    <xf numFmtId="0" fontId="29" fillId="3" borderId="10" xfId="9" quotePrefix="1" applyFill="1" applyBorder="1" applyAlignment="1">
      <alignment horizontal="center" vertical="top"/>
    </xf>
    <xf numFmtId="0" fontId="3" fillId="3" borderId="1" xfId="0" applyFont="1" applyFill="1" applyBorder="1" applyAlignment="1">
      <alignment horizontal="center" vertical="top"/>
    </xf>
    <xf numFmtId="0" fontId="35" fillId="3" borderId="1" xfId="0" applyFont="1" applyFill="1" applyBorder="1" applyAlignment="1">
      <alignment horizontal="center" vertical="top"/>
    </xf>
    <xf numFmtId="0" fontId="0" fillId="0" borderId="1" xfId="0" applyFill="1" applyBorder="1" applyAlignment="1">
      <alignment horizontal="center" vertical="top"/>
    </xf>
    <xf numFmtId="169" fontId="0" fillId="0" borderId="1" xfId="8" applyNumberFormat="1" applyFont="1" applyFill="1" applyBorder="1" applyAlignment="1">
      <alignment vertical="top"/>
    </xf>
    <xf numFmtId="0" fontId="30" fillId="5" borderId="1" xfId="0" applyFont="1" applyFill="1" applyBorder="1" applyAlignment="1">
      <alignment horizontal="center" vertical="top"/>
    </xf>
    <xf numFmtId="170" fontId="30" fillId="5" borderId="1" xfId="8" applyNumberFormat="1" applyFont="1" applyFill="1" applyBorder="1" applyAlignment="1">
      <alignment vertical="top"/>
    </xf>
    <xf numFmtId="0" fontId="34" fillId="0" borderId="3" xfId="0" applyFont="1" applyFill="1" applyBorder="1" applyAlignment="1">
      <alignment horizontal="center" vertical="top"/>
    </xf>
    <xf numFmtId="0" fontId="34" fillId="5" borderId="3" xfId="0" applyFont="1" applyFill="1" applyBorder="1" applyAlignment="1">
      <alignment horizontal="center" vertical="top"/>
    </xf>
    <xf numFmtId="0" fontId="34" fillId="0" borderId="5" xfId="0" applyFont="1" applyFill="1" applyBorder="1" applyAlignment="1">
      <alignment horizontal="center" vertical="top"/>
    </xf>
    <xf numFmtId="0" fontId="34" fillId="5" borderId="5" xfId="0" applyFont="1" applyFill="1" applyBorder="1" applyAlignment="1">
      <alignment horizontal="center" vertical="top"/>
    </xf>
    <xf numFmtId="3" fontId="33" fillId="5" borderId="5" xfId="0" applyNumberFormat="1" applyFont="1" applyFill="1" applyBorder="1" applyAlignment="1">
      <alignment horizontal="right" vertical="top"/>
    </xf>
    <xf numFmtId="0" fontId="36" fillId="3" borderId="1" xfId="5" quotePrefix="1" applyFont="1" applyFill="1" applyBorder="1" applyAlignment="1">
      <alignment horizontal="center" vertical="top" wrapText="1"/>
    </xf>
    <xf numFmtId="0" fontId="36" fillId="3" borderId="8" xfId="5" quotePrefix="1" applyFont="1" applyFill="1" applyBorder="1" applyAlignment="1">
      <alignment horizontal="center" vertical="top" wrapText="1"/>
    </xf>
    <xf numFmtId="0" fontId="36" fillId="3" borderId="9" xfId="5" quotePrefix="1" applyFont="1" applyFill="1" applyBorder="1" applyAlignment="1">
      <alignment horizontal="center" vertical="top" wrapText="1"/>
    </xf>
    <xf numFmtId="0" fontId="36" fillId="3" borderId="10" xfId="5" quotePrefix="1" applyFont="1" applyFill="1" applyBorder="1" applyAlignment="1">
      <alignment horizontal="center" vertical="top" wrapText="1"/>
    </xf>
    <xf numFmtId="0" fontId="33" fillId="3" borderId="8" xfId="5" quotePrefix="1" applyFont="1" applyFill="1" applyBorder="1" applyAlignment="1">
      <alignment horizontal="center" vertical="top" wrapText="1"/>
    </xf>
    <xf numFmtId="0" fontId="33" fillId="3" borderId="9" xfId="5" quotePrefix="1" applyFont="1" applyFill="1" applyBorder="1" applyAlignment="1">
      <alignment horizontal="center" vertical="top" wrapText="1"/>
    </xf>
    <xf numFmtId="0" fontId="33" fillId="3" borderId="10" xfId="5" quotePrefix="1" applyFont="1" applyFill="1" applyBorder="1" applyAlignment="1">
      <alignment horizontal="center" vertical="top" wrapText="1"/>
    </xf>
    <xf numFmtId="169" fontId="30" fillId="5" borderId="1" xfId="8" applyNumberFormat="1" applyFont="1" applyFill="1" applyBorder="1" applyAlignment="1">
      <alignment vertical="top"/>
    </xf>
    <xf numFmtId="169" fontId="34" fillId="5" borderId="3" xfId="8" applyNumberFormat="1" applyFont="1" applyFill="1" applyBorder="1" applyAlignment="1">
      <alignment vertical="top"/>
    </xf>
    <xf numFmtId="170" fontId="34" fillId="5" borderId="3" xfId="8" applyNumberFormat="1" applyFont="1" applyFill="1" applyBorder="1" applyAlignment="1">
      <alignment vertical="top"/>
    </xf>
    <xf numFmtId="0" fontId="0" fillId="0" borderId="0" xfId="0" applyFill="1" applyBorder="1" applyAlignment="1">
      <alignment vertical="top"/>
    </xf>
    <xf numFmtId="169" fontId="34" fillId="5" borderId="5" xfId="8" applyNumberFormat="1" applyFont="1" applyFill="1" applyBorder="1" applyAlignment="1">
      <alignment vertical="top"/>
    </xf>
    <xf numFmtId="170" fontId="30" fillId="5" borderId="5" xfId="8" applyNumberFormat="1" applyFont="1" applyFill="1" applyBorder="1" applyAlignment="1">
      <alignment vertical="top"/>
    </xf>
    <xf numFmtId="3" fontId="33" fillId="0" borderId="0" xfId="0" quotePrefix="1" applyNumberFormat="1" applyFont="1" applyFill="1" applyBorder="1" applyAlignment="1">
      <alignment horizontal="left" vertical="top"/>
    </xf>
    <xf numFmtId="0" fontId="34" fillId="0" borderId="0" xfId="0" applyFont="1" applyFill="1" applyBorder="1" applyAlignment="1">
      <alignment horizontal="center" vertical="top"/>
    </xf>
    <xf numFmtId="169" fontId="34" fillId="0" borderId="0" xfId="8" applyNumberFormat="1" applyFont="1" applyFill="1" applyBorder="1" applyAlignment="1">
      <alignment vertical="top"/>
    </xf>
    <xf numFmtId="170" fontId="30" fillId="0" borderId="0" xfId="8" applyNumberFormat="1" applyFont="1" applyFill="1" applyBorder="1" applyAlignment="1">
      <alignment vertical="top"/>
    </xf>
    <xf numFmtId="0" fontId="34" fillId="0" borderId="0" xfId="0" applyFont="1" applyFill="1" applyAlignment="1">
      <alignment vertical="top"/>
    </xf>
    <xf numFmtId="0" fontId="2" fillId="0" borderId="1" xfId="0" applyFont="1" applyFill="1" applyBorder="1" applyAlignment="1">
      <alignment horizontal="center" vertical="top"/>
    </xf>
    <xf numFmtId="0" fontId="2" fillId="0" borderId="0" xfId="0" applyFont="1" applyFill="1" applyAlignment="1">
      <alignment vertical="top"/>
    </xf>
    <xf numFmtId="0" fontId="36" fillId="3" borderId="1" xfId="0" quotePrefix="1" applyFont="1" applyFill="1" applyBorder="1" applyAlignment="1">
      <alignment horizontal="center" vertical="top"/>
    </xf>
    <xf numFmtId="0" fontId="27" fillId="3" borderId="8" xfId="0" quotePrefix="1" applyFont="1" applyFill="1" applyBorder="1" applyAlignment="1">
      <alignment horizontal="center" vertical="top" wrapText="1"/>
    </xf>
    <xf numFmtId="0" fontId="27" fillId="3" borderId="9" xfId="0" quotePrefix="1" applyFont="1" applyFill="1" applyBorder="1" applyAlignment="1">
      <alignment horizontal="center" vertical="top" wrapText="1"/>
    </xf>
    <xf numFmtId="0" fontId="27" fillId="3" borderId="10" xfId="0" quotePrefix="1" applyFont="1" applyFill="1" applyBorder="1" applyAlignment="1">
      <alignment horizontal="center" vertical="top" wrapText="1"/>
    </xf>
    <xf numFmtId="0" fontId="3" fillId="3" borderId="12" xfId="0" applyFont="1" applyFill="1" applyBorder="1" applyAlignment="1">
      <alignment horizontal="center" vertical="top"/>
    </xf>
    <xf numFmtId="0" fontId="33" fillId="3" borderId="1" xfId="5" quotePrefix="1" applyFont="1" applyFill="1" applyBorder="1" applyAlignment="1">
      <alignment horizontal="center" vertical="top" wrapText="1"/>
    </xf>
    <xf numFmtId="0" fontId="35" fillId="3" borderId="1" xfId="0" applyFont="1" applyFill="1" applyBorder="1" applyAlignment="1">
      <alignment horizontal="center" vertical="top" wrapText="1"/>
    </xf>
    <xf numFmtId="3" fontId="10" fillId="5" borderId="10" xfId="0" applyNumberFormat="1" applyFont="1" applyFill="1" applyBorder="1" applyAlignment="1">
      <alignment horizontal="left" vertical="top"/>
    </xf>
    <xf numFmtId="0" fontId="30" fillId="5" borderId="1" xfId="0" applyFont="1" applyFill="1" applyBorder="1" applyAlignment="1">
      <alignment vertical="top"/>
    </xf>
    <xf numFmtId="164" fontId="30" fillId="5" borderId="1" xfId="0" applyNumberFormat="1" applyFont="1" applyFill="1" applyBorder="1" applyAlignment="1">
      <alignment vertical="top"/>
    </xf>
    <xf numFmtId="171" fontId="30" fillId="5" borderId="1" xfId="1" applyNumberFormat="1" applyFont="1" applyFill="1" applyBorder="1" applyAlignment="1">
      <alignment vertical="top"/>
    </xf>
    <xf numFmtId="3" fontId="33" fillId="5" borderId="6" xfId="0" quotePrefix="1" applyNumberFormat="1" applyFont="1" applyFill="1" applyBorder="1" applyAlignment="1">
      <alignment horizontal="left" vertical="top"/>
    </xf>
    <xf numFmtId="0" fontId="34" fillId="5" borderId="3" xfId="0" applyFont="1" applyFill="1" applyBorder="1" applyAlignment="1">
      <alignment vertical="top"/>
    </xf>
    <xf numFmtId="171" fontId="30" fillId="5" borderId="3" xfId="1" applyNumberFormat="1" applyFont="1" applyFill="1" applyBorder="1" applyAlignment="1">
      <alignment vertical="top"/>
    </xf>
    <xf numFmtId="3" fontId="33" fillId="5" borderId="14" xfId="0" quotePrefix="1" applyNumberFormat="1" applyFont="1" applyFill="1" applyBorder="1" applyAlignment="1">
      <alignment horizontal="left" vertical="top"/>
    </xf>
    <xf numFmtId="0" fontId="30" fillId="5" borderId="5" xfId="0" applyFont="1" applyFill="1" applyBorder="1" applyAlignment="1">
      <alignment vertical="top"/>
    </xf>
    <xf numFmtId="164" fontId="30" fillId="5" borderId="5" xfId="0" applyNumberFormat="1" applyFont="1" applyFill="1" applyBorder="1" applyAlignment="1">
      <alignment vertical="top"/>
    </xf>
    <xf numFmtId="171" fontId="30" fillId="5" borderId="5" xfId="1" applyNumberFormat="1" applyFont="1" applyFill="1" applyBorder="1" applyAlignment="1">
      <alignment vertical="top"/>
    </xf>
    <xf numFmtId="169" fontId="5" fillId="0" borderId="0" xfId="0" applyNumberFormat="1" applyFont="1" applyFill="1" applyAlignment="1">
      <alignment vertical="top"/>
    </xf>
    <xf numFmtId="169" fontId="5" fillId="0" borderId="0" xfId="8" applyNumberFormat="1" applyFont="1" applyFill="1" applyAlignment="1">
      <alignment vertical="top"/>
    </xf>
    <xf numFmtId="0" fontId="37" fillId="0" borderId="0" xfId="5" applyFont="1" applyAlignment="1">
      <alignment vertical="top"/>
    </xf>
    <xf numFmtId="0" fontId="38" fillId="0" borderId="0" xfId="5" applyFont="1" applyAlignment="1">
      <alignment vertical="top"/>
    </xf>
    <xf numFmtId="0" fontId="20" fillId="0" borderId="0" xfId="5" applyFont="1" applyAlignment="1">
      <alignment vertical="top"/>
    </xf>
    <xf numFmtId="0" fontId="20" fillId="0" borderId="0" xfId="5" applyFont="1" applyBorder="1" applyAlignment="1">
      <alignment vertical="top"/>
    </xf>
    <xf numFmtId="0" fontId="12" fillId="0" borderId="0" xfId="0" quotePrefix="1" applyFont="1" applyAlignment="1">
      <alignment horizontal="left"/>
    </xf>
    <xf numFmtId="0" fontId="39" fillId="4" borderId="6" xfId="5" applyFont="1" applyFill="1" applyBorder="1" applyAlignment="1">
      <alignment horizontal="center" vertical="center"/>
    </xf>
    <xf numFmtId="171" fontId="40" fillId="3" borderId="1" xfId="5" quotePrefix="1" applyNumberFormat="1" applyFont="1" applyFill="1" applyBorder="1" applyAlignment="1">
      <alignment horizontal="center" vertical="top" wrapText="1"/>
    </xf>
    <xf numFmtId="0" fontId="40" fillId="3" borderId="1" xfId="5" quotePrefix="1" applyFont="1" applyFill="1" applyBorder="1" applyAlignment="1">
      <alignment horizontal="center" vertical="top" wrapText="1"/>
    </xf>
    <xf numFmtId="0" fontId="40" fillId="3" borderId="1" xfId="5" quotePrefix="1" applyFont="1" applyFill="1" applyBorder="1" applyAlignment="1">
      <alignment horizontal="center" vertical="top" wrapText="1"/>
    </xf>
    <xf numFmtId="0" fontId="40" fillId="3" borderId="1" xfId="5" applyFont="1" applyFill="1" applyBorder="1" applyAlignment="1">
      <alignment horizontal="center" vertical="top" wrapText="1"/>
    </xf>
    <xf numFmtId="0" fontId="19" fillId="0" borderId="0" xfId="5" applyFont="1" applyAlignment="1">
      <alignment horizontal="center" vertical="top"/>
    </xf>
    <xf numFmtId="0" fontId="19" fillId="0" borderId="0" xfId="5" applyFont="1" applyBorder="1" applyAlignment="1">
      <alignment horizontal="center" vertical="top"/>
    </xf>
    <xf numFmtId="0" fontId="39" fillId="4" borderId="14" xfId="5" applyFont="1" applyFill="1" applyBorder="1" applyAlignment="1">
      <alignment horizontal="center" vertical="center"/>
    </xf>
    <xf numFmtId="171" fontId="21" fillId="3" borderId="1" xfId="5" quotePrefix="1" applyNumberFormat="1" applyFont="1" applyFill="1" applyBorder="1" applyAlignment="1">
      <alignment horizontal="center" vertical="top" wrapText="1"/>
    </xf>
    <xf numFmtId="0" fontId="21" fillId="3" borderId="1" xfId="5" quotePrefix="1" applyFont="1" applyFill="1" applyBorder="1" applyAlignment="1">
      <alignment horizontal="center" vertical="top" wrapText="1"/>
    </xf>
    <xf numFmtId="0" fontId="21" fillId="3" borderId="1" xfId="5" quotePrefix="1" applyFont="1" applyFill="1" applyBorder="1" applyAlignment="1">
      <alignment horizontal="center" vertical="top"/>
    </xf>
    <xf numFmtId="0" fontId="21" fillId="0" borderId="0" xfId="5" applyFont="1" applyAlignment="1">
      <alignment horizontal="center" vertical="top"/>
    </xf>
    <xf numFmtId="0" fontId="21" fillId="0" borderId="0" xfId="5" applyFont="1" applyBorder="1" applyAlignment="1">
      <alignment horizontal="center" vertical="top"/>
    </xf>
    <xf numFmtId="3" fontId="10" fillId="0" borderId="8" xfId="0" quotePrefix="1" applyNumberFormat="1" applyFont="1" applyFill="1" applyBorder="1" applyAlignment="1">
      <alignment vertical="top"/>
    </xf>
    <xf numFmtId="172" fontId="10" fillId="5" borderId="1" xfId="0" applyNumberFormat="1" applyFont="1" applyFill="1" applyBorder="1" applyAlignment="1">
      <alignment vertical="top"/>
    </xf>
    <xf numFmtId="172" fontId="20" fillId="5" borderId="1" xfId="7" applyNumberFormat="1" applyFont="1" applyFill="1" applyBorder="1" applyAlignment="1">
      <alignment vertical="top"/>
    </xf>
    <xf numFmtId="166" fontId="20" fillId="5" borderId="1" xfId="5" applyNumberFormat="1" applyFont="1" applyFill="1" applyBorder="1"/>
    <xf numFmtId="3" fontId="10" fillId="0" borderId="8" xfId="0" quotePrefix="1" applyNumberFormat="1" applyFont="1" applyFill="1" applyBorder="1" applyAlignment="1">
      <alignment horizontal="left" vertical="top"/>
    </xf>
    <xf numFmtId="0" fontId="14" fillId="0" borderId="1" xfId="5" applyFont="1" applyFill="1" applyBorder="1" applyAlignment="1">
      <alignment horizontal="left" vertical="top"/>
    </xf>
    <xf numFmtId="172" fontId="14" fillId="5" borderId="1" xfId="0" applyNumberFormat="1" applyFont="1" applyFill="1" applyBorder="1" applyAlignment="1">
      <alignment vertical="top"/>
    </xf>
    <xf numFmtId="172" fontId="19" fillId="5" borderId="1" xfId="7" applyNumberFormat="1" applyFont="1" applyFill="1" applyBorder="1" applyAlignment="1">
      <alignment vertical="top"/>
    </xf>
    <xf numFmtId="166" fontId="19" fillId="5" borderId="1" xfId="5" applyNumberFormat="1" applyFont="1" applyFill="1" applyBorder="1"/>
    <xf numFmtId="0" fontId="19" fillId="0" borderId="0" xfId="5" applyFont="1" applyAlignment="1">
      <alignment vertical="top"/>
    </xf>
    <xf numFmtId="0" fontId="19" fillId="0" borderId="0" xfId="5" applyFont="1" applyBorder="1" applyAlignment="1">
      <alignment vertical="top"/>
    </xf>
    <xf numFmtId="0" fontId="13" fillId="0" borderId="0" xfId="5" applyFont="1" applyAlignment="1">
      <alignment horizontal="right" vertical="top"/>
    </xf>
    <xf numFmtId="166" fontId="13" fillId="0" borderId="0" xfId="5" applyNumberFormat="1" applyFont="1" applyAlignment="1">
      <alignment vertical="top"/>
    </xf>
    <xf numFmtId="166" fontId="13" fillId="0" borderId="0" xfId="8" applyNumberFormat="1" applyFont="1" applyAlignment="1">
      <alignment vertical="top"/>
    </xf>
    <xf numFmtId="172" fontId="13" fillId="0" borderId="0" xfId="5" applyNumberFormat="1" applyFont="1" applyAlignment="1">
      <alignment vertical="top"/>
    </xf>
    <xf numFmtId="0" fontId="13" fillId="0" borderId="0" xfId="5" applyFont="1" applyAlignment="1">
      <alignment vertical="top"/>
    </xf>
    <xf numFmtId="0" fontId="13" fillId="0" borderId="0" xfId="5" applyFont="1" applyBorder="1" applyAlignment="1">
      <alignment vertical="top"/>
    </xf>
    <xf numFmtId="164" fontId="13" fillId="0" borderId="0" xfId="5" applyNumberFormat="1" applyFont="1" applyAlignment="1">
      <alignment vertical="top"/>
    </xf>
    <xf numFmtId="169" fontId="13" fillId="0" borderId="0" xfId="4" applyNumberFormat="1" applyFont="1" applyAlignment="1">
      <alignment vertical="top"/>
    </xf>
    <xf numFmtId="1" fontId="13" fillId="0" borderId="0" xfId="7" applyNumberFormat="1" applyFont="1" applyAlignment="1">
      <alignment vertical="top"/>
    </xf>
    <xf numFmtId="171" fontId="20" fillId="0" borderId="0" xfId="5" applyNumberFormat="1" applyFont="1" applyAlignment="1">
      <alignment vertical="top"/>
    </xf>
    <xf numFmtId="164" fontId="20" fillId="0" borderId="0" xfId="5" applyNumberFormat="1" applyFont="1" applyAlignment="1">
      <alignment vertical="top"/>
    </xf>
    <xf numFmtId="0" fontId="40" fillId="3" borderId="8" xfId="5" quotePrefix="1" applyFont="1" applyFill="1" applyBorder="1" applyAlignment="1">
      <alignment horizontal="center" vertical="top" wrapText="1"/>
    </xf>
    <xf numFmtId="0" fontId="40" fillId="3" borderId="10" xfId="5" quotePrefix="1" applyFont="1" applyFill="1" applyBorder="1" applyAlignment="1">
      <alignment horizontal="center" vertical="top" wrapText="1"/>
    </xf>
    <xf numFmtId="171" fontId="13" fillId="0" borderId="0" xfId="7" applyNumberFormat="1" applyFont="1" applyAlignment="1">
      <alignment vertical="top"/>
    </xf>
    <xf numFmtId="164" fontId="13" fillId="0" borderId="0" xfId="7" applyNumberFormat="1" applyFont="1" applyAlignment="1">
      <alignment vertical="top"/>
    </xf>
    <xf numFmtId="0" fontId="41" fillId="3" borderId="1" xfId="5" quotePrefix="1" applyFont="1" applyFill="1" applyBorder="1" applyAlignment="1">
      <alignment horizontal="center" vertical="top" wrapText="1"/>
    </xf>
    <xf numFmtId="171" fontId="15" fillId="3" borderId="1" xfId="5" quotePrefix="1" applyNumberFormat="1" applyFont="1" applyFill="1" applyBorder="1" applyAlignment="1">
      <alignment horizontal="center" vertical="top"/>
    </xf>
    <xf numFmtId="0" fontId="15" fillId="3" borderId="1" xfId="5" quotePrefix="1" applyFont="1" applyFill="1" applyBorder="1" applyAlignment="1">
      <alignment horizontal="center" vertical="top" wrapText="1"/>
    </xf>
    <xf numFmtId="0" fontId="15" fillId="3" borderId="1" xfId="5" quotePrefix="1" applyFont="1" applyFill="1" applyBorder="1" applyAlignment="1">
      <alignment horizontal="center" vertical="top"/>
    </xf>
    <xf numFmtId="171" fontId="41" fillId="3" borderId="1" xfId="5" quotePrefix="1" applyNumberFormat="1" applyFont="1" applyFill="1" applyBorder="1" applyAlignment="1">
      <alignment horizontal="center" vertical="top" wrapText="1"/>
    </xf>
    <xf numFmtId="0" fontId="37" fillId="0" borderId="0" xfId="0" applyFont="1" applyAlignment="1"/>
    <xf numFmtId="0" fontId="32" fillId="0" borderId="0" xfId="0" applyFont="1" applyAlignment="1">
      <alignment horizontal="center" vertical="top" wrapText="1"/>
    </xf>
    <xf numFmtId="0" fontId="20" fillId="0" borderId="0" xfId="0" applyFont="1" applyAlignment="1">
      <alignment vertical="top"/>
    </xf>
    <xf numFmtId="0" fontId="32" fillId="0" borderId="0" xfId="0" applyFont="1"/>
    <xf numFmtId="0" fontId="42" fillId="6" borderId="1" xfId="0" quotePrefix="1" applyFont="1" applyFill="1" applyBorder="1" applyAlignment="1">
      <alignment horizontal="center" vertical="top" wrapText="1"/>
    </xf>
    <xf numFmtId="0" fontId="14" fillId="6" borderId="1" xfId="0" quotePrefix="1" applyFont="1" applyFill="1" applyBorder="1" applyAlignment="1">
      <alignment horizontal="center" vertical="top" wrapText="1"/>
    </xf>
    <xf numFmtId="10" fontId="42" fillId="5" borderId="1" xfId="7" applyNumberFormat="1" applyFont="1" applyFill="1" applyBorder="1"/>
    <xf numFmtId="0" fontId="0" fillId="0" borderId="0" xfId="0" applyBorder="1"/>
    <xf numFmtId="0" fontId="43" fillId="0" borderId="0" xfId="0" applyFont="1" applyFill="1" applyBorder="1" applyAlignment="1"/>
    <xf numFmtId="0" fontId="32" fillId="0" borderId="0" xfId="0" applyFont="1" applyFill="1" applyBorder="1" applyAlignment="1">
      <alignment horizontal="center" vertical="top" wrapText="1"/>
    </xf>
    <xf numFmtId="0" fontId="20" fillId="0" borderId="0" xfId="0" applyFont="1" applyFill="1" applyBorder="1" applyAlignment="1">
      <alignment vertical="top"/>
    </xf>
    <xf numFmtId="0" fontId="10" fillId="0" borderId="15" xfId="0" quotePrefix="1" applyFont="1" applyFill="1" applyBorder="1" applyAlignment="1">
      <alignment horizontal="center" vertical="top" wrapText="1"/>
    </xf>
    <xf numFmtId="10" fontId="42" fillId="0" borderId="15" xfId="7" applyNumberFormat="1" applyFont="1" applyFill="1" applyBorder="1"/>
    <xf numFmtId="0" fontId="0" fillId="0" borderId="0" xfId="0" applyFill="1" applyBorder="1"/>
    <xf numFmtId="0" fontId="39" fillId="0" borderId="0" xfId="5" applyFont="1" applyFill="1" applyBorder="1" applyAlignment="1">
      <alignment vertical="center"/>
    </xf>
    <xf numFmtId="0" fontId="39" fillId="4" borderId="1" xfId="5" applyFont="1" applyFill="1" applyBorder="1" applyAlignment="1">
      <alignment horizontal="center" vertical="center"/>
    </xf>
    <xf numFmtId="0" fontId="15" fillId="6" borderId="1" xfId="0" quotePrefix="1" applyFont="1" applyFill="1" applyBorder="1" applyAlignment="1">
      <alignment horizontal="center" vertical="top" wrapText="1"/>
    </xf>
    <xf numFmtId="0" fontId="12" fillId="6" borderId="1" xfId="0" quotePrefix="1" applyFont="1" applyFill="1" applyBorder="1" applyAlignment="1">
      <alignment horizontal="center" vertical="top" wrapText="1"/>
    </xf>
    <xf numFmtId="171" fontId="10" fillId="0" borderId="1" xfId="7" applyNumberFormat="1" applyFont="1" applyBorder="1" applyAlignment="1">
      <alignment vertical="top"/>
    </xf>
    <xf numFmtId="171" fontId="10" fillId="5" borderId="1" xfId="7" applyNumberFormat="1" applyFont="1" applyFill="1" applyBorder="1"/>
    <xf numFmtId="10" fontId="12" fillId="5" borderId="1" xfId="7" applyNumberFormat="1" applyFont="1" applyFill="1" applyBorder="1"/>
    <xf numFmtId="0" fontId="14" fillId="0" borderId="1" xfId="5" quotePrefix="1" applyFont="1" applyFill="1" applyBorder="1" applyAlignment="1">
      <alignment horizontal="left" vertical="top"/>
    </xf>
    <xf numFmtId="171" fontId="14" fillId="0" borderId="1" xfId="7" applyNumberFormat="1" applyFont="1" applyBorder="1" applyAlignment="1">
      <alignment vertical="top"/>
    </xf>
    <xf numFmtId="171" fontId="14" fillId="5" borderId="1" xfId="7" applyNumberFormat="1" applyFont="1" applyFill="1" applyBorder="1"/>
    <xf numFmtId="0" fontId="3" fillId="0" borderId="0" xfId="0" applyFont="1"/>
    <xf numFmtId="171" fontId="13" fillId="0" borderId="0" xfId="0" applyNumberFormat="1" applyFont="1" applyAlignment="1">
      <alignment horizontal="right" vertical="top" wrapText="1"/>
    </xf>
    <xf numFmtId="0" fontId="39" fillId="4" borderId="1" xfId="0" quotePrefix="1" applyFont="1" applyFill="1" applyBorder="1" applyAlignment="1">
      <alignment horizontal="center" vertical="top" wrapText="1"/>
    </xf>
    <xf numFmtId="171" fontId="14" fillId="0" borderId="1" xfId="7" applyNumberFormat="1" applyFont="1" applyBorder="1"/>
    <xf numFmtId="10" fontId="42" fillId="0" borderId="1" xfId="7" applyNumberFormat="1" applyFont="1" applyBorder="1"/>
    <xf numFmtId="0" fontId="12" fillId="0" borderId="0" xfId="0" applyFont="1"/>
    <xf numFmtId="0" fontId="37" fillId="0" borderId="0" xfId="0" quotePrefix="1" applyFont="1" applyAlignment="1">
      <alignment horizontal="left" vertical="top"/>
    </xf>
    <xf numFmtId="0" fontId="13" fillId="0" borderId="0" xfId="0" quotePrefix="1" applyFont="1" applyAlignment="1">
      <alignment horizontal="center" vertical="top" wrapText="1"/>
    </xf>
    <xf numFmtId="0" fontId="0" fillId="0" borderId="0" xfId="0" applyAlignment="1">
      <alignment horizontal="center"/>
    </xf>
    <xf numFmtId="0" fontId="3" fillId="3" borderId="1" xfId="0" applyFont="1" applyFill="1" applyBorder="1" applyAlignment="1">
      <alignment horizontal="center" vertical="top" wrapText="1"/>
    </xf>
    <xf numFmtId="0" fontId="19" fillId="3" borderId="1" xfId="0" applyFont="1" applyFill="1" applyBorder="1" applyAlignment="1">
      <alignment horizontal="center" vertical="top" wrapText="1"/>
    </xf>
    <xf numFmtId="0" fontId="19" fillId="3" borderId="1" xfId="0" quotePrefix="1" applyFont="1" applyFill="1" applyBorder="1" applyAlignment="1">
      <alignment horizontal="center" vertical="top" wrapText="1"/>
    </xf>
    <xf numFmtId="0" fontId="3" fillId="3" borderId="1" xfId="0" quotePrefix="1" applyFont="1" applyFill="1" applyBorder="1" applyAlignment="1">
      <alignment horizontal="center" vertical="top" wrapText="1"/>
    </xf>
    <xf numFmtId="173" fontId="20" fillId="0" borderId="1" xfId="0" applyNumberFormat="1" applyFont="1" applyBorder="1" applyAlignment="1">
      <alignment horizontal="right" vertical="top"/>
    </xf>
    <xf numFmtId="168" fontId="20" fillId="0" borderId="1" xfId="0" applyNumberFormat="1" applyFont="1" applyBorder="1" applyAlignment="1">
      <alignment horizontal="right" vertical="top"/>
    </xf>
    <xf numFmtId="4" fontId="20" fillId="5" borderId="1" xfId="0" applyNumberFormat="1" applyFont="1" applyFill="1" applyBorder="1" applyAlignment="1">
      <alignment horizontal="right" vertical="top"/>
    </xf>
    <xf numFmtId="168" fontId="20" fillId="5" borderId="1" xfId="0" applyNumberFormat="1" applyFont="1" applyFill="1" applyBorder="1" applyAlignment="1">
      <alignment horizontal="right" vertical="top"/>
    </xf>
    <xf numFmtId="2" fontId="0" fillId="0" borderId="1" xfId="0" applyNumberFormat="1" applyFont="1" applyBorder="1"/>
    <xf numFmtId="0" fontId="0" fillId="0" borderId="1" xfId="0" applyFont="1" applyBorder="1"/>
    <xf numFmtId="168" fontId="0" fillId="0" borderId="1" xfId="0" applyNumberFormat="1" applyFont="1" applyBorder="1" applyAlignment="1">
      <alignment horizontal="right" vertical="top"/>
    </xf>
    <xf numFmtId="173" fontId="0" fillId="0" borderId="1" xfId="0" applyNumberFormat="1" applyFont="1" applyBorder="1" applyAlignment="1">
      <alignment horizontal="right" vertical="top"/>
    </xf>
    <xf numFmtId="0" fontId="20" fillId="0" borderId="1" xfId="0" applyFont="1" applyFill="1" applyBorder="1" applyAlignment="1">
      <alignment vertical="top"/>
    </xf>
    <xf numFmtId="173" fontId="0" fillId="0" borderId="1" xfId="0" applyNumberFormat="1" applyFont="1" applyBorder="1"/>
    <xf numFmtId="0" fontId="13" fillId="0" borderId="0" xfId="0" applyFont="1" applyAlignment="1">
      <alignment horizontal="right" vertical="top"/>
    </xf>
    <xf numFmtId="4" fontId="13" fillId="0" borderId="0" xfId="0" applyNumberFormat="1" applyFont="1" applyAlignment="1">
      <alignment horizontal="right" vertical="top"/>
    </xf>
    <xf numFmtId="0" fontId="20" fillId="0" borderId="0" xfId="0" applyFont="1" applyAlignment="1">
      <alignment horizontal="right" vertical="top"/>
    </xf>
    <xf numFmtId="0" fontId="45" fillId="0" borderId="0" xfId="0" applyFont="1" applyFill="1"/>
    <xf numFmtId="0" fontId="3" fillId="0" borderId="0" xfId="0" applyFont="1" applyFill="1"/>
    <xf numFmtId="168" fontId="0" fillId="0" borderId="1" xfId="0" applyNumberFormat="1" applyFont="1" applyBorder="1"/>
    <xf numFmtId="0" fontId="2" fillId="0" borderId="0" xfId="0" applyFont="1"/>
    <xf numFmtId="0" fontId="24" fillId="4" borderId="1" xfId="0" applyFont="1" applyFill="1" applyBorder="1" applyAlignment="1">
      <alignment horizontal="center"/>
    </xf>
    <xf numFmtId="0" fontId="3" fillId="7" borderId="1" xfId="0" applyFont="1" applyFill="1" applyBorder="1" applyAlignment="1">
      <alignment horizontal="center"/>
    </xf>
    <xf numFmtId="0" fontId="3" fillId="3" borderId="1" xfId="0" applyFont="1" applyFill="1" applyBorder="1" applyAlignment="1">
      <alignment horizontal="center"/>
    </xf>
    <xf numFmtId="0" fontId="3" fillId="0" borderId="0" xfId="0" applyFont="1" applyAlignment="1">
      <alignment horizontal="center"/>
    </xf>
    <xf numFmtId="0" fontId="0" fillId="0" borderId="8" xfId="0" quotePrefix="1" applyBorder="1" applyAlignment="1">
      <alignment horizontal="left" wrapText="1"/>
    </xf>
    <xf numFmtId="0" fontId="0" fillId="0" borderId="8" xfId="0" quotePrefix="1" applyBorder="1" applyAlignment="1">
      <alignment horizontal="left"/>
    </xf>
    <xf numFmtId="0" fontId="0" fillId="0" borderId="0" xfId="0" quotePrefix="1" applyAlignment="1">
      <alignment horizontal="left" vertical="top"/>
    </xf>
  </cellXfs>
  <cellStyles count="10">
    <cellStyle name="Comma" xfId="8" builtinId="3"/>
    <cellStyle name="Comma 2" xfId="4"/>
    <cellStyle name="Comma 3" xfId="3"/>
    <cellStyle name="Hyperlink" xfId="2" builtinId="8"/>
    <cellStyle name="Hyperlink 2" xfId="9"/>
    <cellStyle name="Normal" xfId="0" builtinId="0"/>
    <cellStyle name="Normal 2" xfId="5"/>
    <cellStyle name="Normal 3" xfId="6"/>
    <cellStyle name="Percent" xfId="1" builtinId="5"/>
    <cellStyle name="Percent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0"/>
            </a:pPr>
            <a:r>
              <a:rPr lang="en-US" sz="800" b="0"/>
              <a:t>Male</a:t>
            </a:r>
          </a:p>
        </c:rich>
      </c:tx>
      <c:layout>
        <c:manualLayout>
          <c:xMode val="edge"/>
          <c:yMode val="edge"/>
          <c:x val="0.53454986208218025"/>
          <c:y val="2.7777777777777776E-2"/>
        </c:manualLayout>
      </c:layout>
      <c:overlay val="0"/>
    </c:title>
    <c:autoTitleDeleted val="0"/>
    <c:plotArea>
      <c:layout/>
      <c:barChart>
        <c:barDir val="col"/>
        <c:grouping val="percentStacked"/>
        <c:varyColors val="0"/>
        <c:ser>
          <c:idx val="0"/>
          <c:order val="0"/>
          <c:tx>
            <c:strRef>
              <c:f>'Emp by sex'!$C$6</c:f>
              <c:strCache>
                <c:ptCount val="1"/>
                <c:pt idx="0">
                  <c:v>Agriculture</c:v>
                </c:pt>
              </c:strCache>
            </c:strRef>
          </c:tx>
          <c:spPr>
            <a:solidFill>
              <a:srgbClr val="006C67"/>
            </a:solidFill>
          </c:spPr>
          <c:invertIfNegative val="0"/>
          <c:cat>
            <c:numRef>
              <c:f>'Emp by sex'!$A$7:$A$11</c:f>
              <c:numCache>
                <c:formatCode>0</c:formatCode>
                <c:ptCount val="5"/>
                <c:pt idx="0">
                  <c:v>1991</c:v>
                </c:pt>
                <c:pt idx="1">
                  <c:v>2000</c:v>
                </c:pt>
                <c:pt idx="2">
                  <c:v>2005</c:v>
                </c:pt>
                <c:pt idx="3">
                  <c:v>2010</c:v>
                </c:pt>
                <c:pt idx="4">
                  <c:v>2012</c:v>
                </c:pt>
              </c:numCache>
            </c:numRef>
          </c:cat>
          <c:val>
            <c:numRef>
              <c:f>'Emp by sex'!$C$7:$C$11</c:f>
              <c:numCache>
                <c:formatCode>0.0</c:formatCode>
                <c:ptCount val="5"/>
                <c:pt idx="0">
                  <c:v>60.3665771484375</c:v>
                </c:pt>
                <c:pt idx="1">
                  <c:v>56.940517425537109</c:v>
                </c:pt>
                <c:pt idx="2">
                  <c:v>53.717208862304688</c:v>
                </c:pt>
                <c:pt idx="3">
                  <c:v>51.858680725097656</c:v>
                </c:pt>
                <c:pt idx="4">
                  <c:v>49.90496826171875</c:v>
                </c:pt>
              </c:numCache>
            </c:numRef>
          </c:val>
        </c:ser>
        <c:ser>
          <c:idx val="1"/>
          <c:order val="1"/>
          <c:tx>
            <c:strRef>
              <c:f>'Emp by sex'!$D$6</c:f>
              <c:strCache>
                <c:ptCount val="1"/>
                <c:pt idx="0">
                  <c:v>Industry</c:v>
                </c:pt>
              </c:strCache>
            </c:strRef>
          </c:tx>
          <c:spPr>
            <a:solidFill>
              <a:srgbClr val="E0E0E0"/>
            </a:solidFill>
          </c:spPr>
          <c:invertIfNegative val="0"/>
          <c:cat>
            <c:numRef>
              <c:f>'Emp by sex'!$A$7:$A$11</c:f>
              <c:numCache>
                <c:formatCode>0</c:formatCode>
                <c:ptCount val="5"/>
                <c:pt idx="0">
                  <c:v>1991</c:v>
                </c:pt>
                <c:pt idx="1">
                  <c:v>2000</c:v>
                </c:pt>
                <c:pt idx="2">
                  <c:v>2005</c:v>
                </c:pt>
                <c:pt idx="3">
                  <c:v>2010</c:v>
                </c:pt>
                <c:pt idx="4">
                  <c:v>2012</c:v>
                </c:pt>
              </c:numCache>
            </c:numRef>
          </c:cat>
          <c:val>
            <c:numRef>
              <c:f>'Emp by sex'!$D$7:$D$11</c:f>
              <c:numCache>
                <c:formatCode>0.0</c:formatCode>
                <c:ptCount val="5"/>
                <c:pt idx="0">
                  <c:v>10.067676544189453</c:v>
                </c:pt>
                <c:pt idx="1">
                  <c:v>11.235300064086914</c:v>
                </c:pt>
                <c:pt idx="2">
                  <c:v>12.232110023498535</c:v>
                </c:pt>
                <c:pt idx="3">
                  <c:v>13.223346710205078</c:v>
                </c:pt>
                <c:pt idx="4">
                  <c:v>14.008712768554688</c:v>
                </c:pt>
              </c:numCache>
            </c:numRef>
          </c:val>
        </c:ser>
        <c:ser>
          <c:idx val="2"/>
          <c:order val="2"/>
          <c:tx>
            <c:strRef>
              <c:f>'Emp by sex'!$E$6</c:f>
              <c:strCache>
                <c:ptCount val="1"/>
                <c:pt idx="0">
                  <c:v>Services</c:v>
                </c:pt>
              </c:strCache>
            </c:strRef>
          </c:tx>
          <c:spPr>
            <a:solidFill>
              <a:srgbClr val="F7941E"/>
            </a:solidFill>
          </c:spPr>
          <c:invertIfNegative val="0"/>
          <c:cat>
            <c:numRef>
              <c:f>'Emp by sex'!$A$7:$A$11</c:f>
              <c:numCache>
                <c:formatCode>0</c:formatCode>
                <c:ptCount val="5"/>
                <c:pt idx="0">
                  <c:v>1991</c:v>
                </c:pt>
                <c:pt idx="1">
                  <c:v>2000</c:v>
                </c:pt>
                <c:pt idx="2">
                  <c:v>2005</c:v>
                </c:pt>
                <c:pt idx="3">
                  <c:v>2010</c:v>
                </c:pt>
                <c:pt idx="4">
                  <c:v>2012</c:v>
                </c:pt>
              </c:numCache>
            </c:numRef>
          </c:cat>
          <c:val>
            <c:numRef>
              <c:f>'Emp by sex'!$E$7:$E$11</c:f>
              <c:numCache>
                <c:formatCode>0.0</c:formatCode>
                <c:ptCount val="5"/>
                <c:pt idx="0">
                  <c:v>29.565742492675781</c:v>
                </c:pt>
                <c:pt idx="1">
                  <c:v>31.824176788330078</c:v>
                </c:pt>
                <c:pt idx="2">
                  <c:v>34.050674438476562</c:v>
                </c:pt>
                <c:pt idx="3">
                  <c:v>34.91796875</c:v>
                </c:pt>
                <c:pt idx="4">
                  <c:v>36.086315155029297</c:v>
                </c:pt>
              </c:numCache>
            </c:numRef>
          </c:val>
        </c:ser>
        <c:dLbls>
          <c:showLegendKey val="0"/>
          <c:showVal val="0"/>
          <c:showCatName val="0"/>
          <c:showSerName val="0"/>
          <c:showPercent val="0"/>
          <c:showBubbleSize val="0"/>
        </c:dLbls>
        <c:gapWidth val="150"/>
        <c:overlap val="100"/>
        <c:axId val="93505792"/>
        <c:axId val="93511680"/>
      </c:barChart>
      <c:catAx>
        <c:axId val="93505792"/>
        <c:scaling>
          <c:orientation val="minMax"/>
        </c:scaling>
        <c:delete val="0"/>
        <c:axPos val="b"/>
        <c:numFmt formatCode="0" sourceLinked="1"/>
        <c:majorTickMark val="out"/>
        <c:minorTickMark val="none"/>
        <c:tickLblPos val="nextTo"/>
        <c:crossAx val="93511680"/>
        <c:crosses val="autoZero"/>
        <c:auto val="1"/>
        <c:lblAlgn val="ctr"/>
        <c:lblOffset val="100"/>
        <c:noMultiLvlLbl val="0"/>
      </c:catAx>
      <c:valAx>
        <c:axId val="93511680"/>
        <c:scaling>
          <c:orientation val="minMax"/>
        </c:scaling>
        <c:delete val="0"/>
        <c:axPos val="l"/>
        <c:majorGridlines/>
        <c:title>
          <c:tx>
            <c:rich>
              <a:bodyPr rot="-5400000" vert="horz"/>
              <a:lstStyle/>
              <a:p>
                <a:pPr>
                  <a:defRPr b="0"/>
                </a:pPr>
                <a:r>
                  <a:rPr lang="en-US" b="0"/>
                  <a:t>Percent of workforce</a:t>
                </a:r>
              </a:p>
            </c:rich>
          </c:tx>
          <c:layout/>
          <c:overlay val="0"/>
        </c:title>
        <c:numFmt formatCode="0%" sourceLinked="1"/>
        <c:majorTickMark val="out"/>
        <c:minorTickMark val="none"/>
        <c:tickLblPos val="nextTo"/>
        <c:crossAx val="93505792"/>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stacked"/>
        <c:varyColors val="0"/>
        <c:ser>
          <c:idx val="0"/>
          <c:order val="0"/>
          <c:tx>
            <c:strRef>
              <c:f>'Decomposition of prod change'!$B$4</c:f>
              <c:strCache>
                <c:ptCount val="1"/>
                <c:pt idx="0">
                  <c:v>Within sector</c:v>
                </c:pt>
              </c:strCache>
            </c:strRef>
          </c:tx>
          <c:invertIfNegative val="0"/>
          <c:cat>
            <c:strRef>
              <c:f>'Decomposition of prod change'!$A$5:$A$8</c:f>
              <c:strCache>
                <c:ptCount val="4"/>
                <c:pt idx="0">
                  <c:v>1991-2000</c:v>
                </c:pt>
                <c:pt idx="1">
                  <c:v>2000-05</c:v>
                </c:pt>
                <c:pt idx="2">
                  <c:v>2005-10</c:v>
                </c:pt>
                <c:pt idx="3">
                  <c:v>2010-13</c:v>
                </c:pt>
              </c:strCache>
            </c:strRef>
          </c:cat>
          <c:val>
            <c:numRef>
              <c:f>'Decomposition of prod change'!$B$5:$B$8</c:f>
              <c:numCache>
                <c:formatCode>0.00%</c:formatCode>
                <c:ptCount val="4"/>
                <c:pt idx="0">
                  <c:v>-8.5525097772914976E-2</c:v>
                </c:pt>
                <c:pt idx="1">
                  <c:v>4.4236241955158462E-2</c:v>
                </c:pt>
                <c:pt idx="2">
                  <c:v>2.1643444980207781E-2</c:v>
                </c:pt>
                <c:pt idx="3">
                  <c:v>3.0888057278064249E-2</c:v>
                </c:pt>
              </c:numCache>
            </c:numRef>
          </c:val>
        </c:ser>
        <c:ser>
          <c:idx val="1"/>
          <c:order val="1"/>
          <c:tx>
            <c:strRef>
              <c:f>'Decomposition of prod change'!$C$4</c:f>
              <c:strCache>
                <c:ptCount val="1"/>
                <c:pt idx="0">
                  <c:v>Structural change</c:v>
                </c:pt>
              </c:strCache>
            </c:strRef>
          </c:tx>
          <c:spPr>
            <a:solidFill>
              <a:schemeClr val="accent6"/>
            </a:solidFill>
          </c:spPr>
          <c:invertIfNegative val="0"/>
          <c:cat>
            <c:strRef>
              <c:f>'Decomposition of prod change'!$A$5:$A$8</c:f>
              <c:strCache>
                <c:ptCount val="4"/>
                <c:pt idx="0">
                  <c:v>1991-2000</c:v>
                </c:pt>
                <c:pt idx="1">
                  <c:v>2000-05</c:v>
                </c:pt>
                <c:pt idx="2">
                  <c:v>2005-10</c:v>
                </c:pt>
                <c:pt idx="3">
                  <c:v>2010-13</c:v>
                </c:pt>
              </c:strCache>
            </c:strRef>
          </c:cat>
          <c:val>
            <c:numRef>
              <c:f>'Decomposition of prod change'!$C$5:$C$8</c:f>
              <c:numCache>
                <c:formatCode>0.00%</c:formatCode>
                <c:ptCount val="4"/>
                <c:pt idx="0">
                  <c:v>-3.1247937924841762E-3</c:v>
                </c:pt>
                <c:pt idx="1">
                  <c:v>3.7120595267930601E-2</c:v>
                </c:pt>
                <c:pt idx="2">
                  <c:v>4.1438765993977979E-2</c:v>
                </c:pt>
                <c:pt idx="3">
                  <c:v>2.6976860204886613E-2</c:v>
                </c:pt>
              </c:numCache>
            </c:numRef>
          </c:val>
        </c:ser>
        <c:dLbls>
          <c:showLegendKey val="0"/>
          <c:showVal val="0"/>
          <c:showCatName val="0"/>
          <c:showSerName val="0"/>
          <c:showPercent val="0"/>
          <c:showBubbleSize val="0"/>
        </c:dLbls>
        <c:gapWidth val="150"/>
        <c:overlap val="100"/>
        <c:axId val="101000320"/>
        <c:axId val="101867520"/>
      </c:barChart>
      <c:catAx>
        <c:axId val="101000320"/>
        <c:scaling>
          <c:orientation val="minMax"/>
        </c:scaling>
        <c:delete val="0"/>
        <c:axPos val="b"/>
        <c:majorTickMark val="out"/>
        <c:minorTickMark val="none"/>
        <c:tickLblPos val="low"/>
        <c:crossAx val="101867520"/>
        <c:crosses val="autoZero"/>
        <c:auto val="1"/>
        <c:lblAlgn val="ctr"/>
        <c:lblOffset val="100"/>
        <c:noMultiLvlLbl val="0"/>
      </c:catAx>
      <c:valAx>
        <c:axId val="101867520"/>
        <c:scaling>
          <c:orientation val="minMax"/>
        </c:scaling>
        <c:delete val="0"/>
        <c:axPos val="l"/>
        <c:majorGridlines/>
        <c:title>
          <c:tx>
            <c:rich>
              <a:bodyPr rot="-5400000" vert="horz"/>
              <a:lstStyle/>
              <a:p>
                <a:pPr>
                  <a:defRPr b="0"/>
                </a:pPr>
                <a:r>
                  <a:rPr lang="en-US" b="0"/>
                  <a:t>Annualised labour productivity growth</a:t>
                </a:r>
              </a:p>
            </c:rich>
          </c:tx>
          <c:layout/>
          <c:overlay val="0"/>
        </c:title>
        <c:numFmt formatCode="0.0%" sourceLinked="0"/>
        <c:majorTickMark val="out"/>
        <c:minorTickMark val="none"/>
        <c:tickLblPos val="nextTo"/>
        <c:crossAx val="101000320"/>
        <c:crosses val="autoZero"/>
        <c:crossBetween val="between"/>
      </c:valAx>
    </c:plotArea>
    <c:legend>
      <c:legendPos val="r"/>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0"/>
          <c:order val="0"/>
          <c:tx>
            <c:strRef>
              <c:f>'Productivity gaps'!$I$5</c:f>
              <c:strCache>
                <c:ptCount val="1"/>
                <c:pt idx="0">
                  <c:v>Agriculture</c:v>
                </c:pt>
              </c:strCache>
            </c:strRef>
          </c:tx>
          <c:spPr>
            <a:solidFill>
              <a:srgbClr val="13CF44"/>
            </a:solidFill>
            <a:ln w="3175">
              <a:solidFill>
                <a:schemeClr val="bg1">
                  <a:lumMod val="50000"/>
                </a:schemeClr>
              </a:solidFill>
            </a:ln>
          </c:spPr>
          <c:cat>
            <c:numRef>
              <c:f>'Productivity gaps'!$H$6:$H$27</c:f>
              <c:numCache>
                <c:formatCode>0.00</c:formatCode>
                <c:ptCount val="22"/>
                <c:pt idx="0">
                  <c:v>0</c:v>
                </c:pt>
                <c:pt idx="1">
                  <c:v>0</c:v>
                </c:pt>
                <c:pt idx="2">
                  <c:v>29.068454481298517</c:v>
                </c:pt>
                <c:pt idx="3">
                  <c:v>58.136908962597033</c:v>
                </c:pt>
                <c:pt idx="4">
                  <c:v>58.136908962597033</c:v>
                </c:pt>
                <c:pt idx="5">
                  <c:v>67.155963302752298</c:v>
                </c:pt>
                <c:pt idx="6">
                  <c:v>76.175017642907548</c:v>
                </c:pt>
                <c:pt idx="7">
                  <c:v>76.175017642907548</c:v>
                </c:pt>
                <c:pt idx="8">
                  <c:v>76.76076217360621</c:v>
                </c:pt>
                <c:pt idx="9">
                  <c:v>77.346506704304872</c:v>
                </c:pt>
                <c:pt idx="10">
                  <c:v>77.346506704304872</c:v>
                </c:pt>
                <c:pt idx="11">
                  <c:v>80.232886379675364</c:v>
                </c:pt>
                <c:pt idx="12">
                  <c:v>83.11926605504587</c:v>
                </c:pt>
                <c:pt idx="13">
                  <c:v>83.11926605504587</c:v>
                </c:pt>
                <c:pt idx="14">
                  <c:v>88.052223006351454</c:v>
                </c:pt>
                <c:pt idx="15">
                  <c:v>92.985179957657024</c:v>
                </c:pt>
                <c:pt idx="16">
                  <c:v>92.985179957657024</c:v>
                </c:pt>
                <c:pt idx="17">
                  <c:v>95.504587155963307</c:v>
                </c:pt>
                <c:pt idx="18">
                  <c:v>98.02399435426959</c:v>
                </c:pt>
                <c:pt idx="19">
                  <c:v>98.02399435426959</c:v>
                </c:pt>
                <c:pt idx="20">
                  <c:v>99.011997177134788</c:v>
                </c:pt>
                <c:pt idx="21">
                  <c:v>100</c:v>
                </c:pt>
              </c:numCache>
            </c:numRef>
          </c:cat>
          <c:val>
            <c:numRef>
              <c:f>'Productivity gaps'!$I$6:$I$27</c:f>
              <c:numCache>
                <c:formatCode>#,##0.0</c:formatCode>
                <c:ptCount val="22"/>
                <c:pt idx="0" formatCode="General">
                  <c:v>0</c:v>
                </c:pt>
                <c:pt idx="1">
                  <c:v>0.41464113199530134</c:v>
                </c:pt>
                <c:pt idx="2">
                  <c:v>0.41464113199530134</c:v>
                </c:pt>
                <c:pt idx="3">
                  <c:v>0.41464113199530134</c:v>
                </c:pt>
                <c:pt idx="4" formatCode="General">
                  <c:v>0</c:v>
                </c:pt>
              </c:numCache>
            </c:numRef>
          </c:val>
        </c:ser>
        <c:ser>
          <c:idx val="1"/>
          <c:order val="1"/>
          <c:tx>
            <c:strRef>
              <c:f>'Productivity gaps'!$J$5</c:f>
              <c:strCache>
                <c:ptCount val="1"/>
                <c:pt idx="0">
                  <c:v>Manufacturing</c:v>
                </c:pt>
              </c:strCache>
            </c:strRef>
          </c:tx>
          <c:spPr>
            <a:solidFill>
              <a:srgbClr val="6666FF"/>
            </a:solidFill>
            <a:ln w="3175">
              <a:solidFill>
                <a:schemeClr val="bg1">
                  <a:lumMod val="50000"/>
                </a:schemeClr>
              </a:solidFill>
            </a:ln>
          </c:spPr>
          <c:cat>
            <c:numRef>
              <c:f>'Productivity gaps'!$H$6:$H$27</c:f>
              <c:numCache>
                <c:formatCode>0.00</c:formatCode>
                <c:ptCount val="22"/>
                <c:pt idx="0">
                  <c:v>0</c:v>
                </c:pt>
                <c:pt idx="1">
                  <c:v>0</c:v>
                </c:pt>
                <c:pt idx="2">
                  <c:v>29.068454481298517</c:v>
                </c:pt>
                <c:pt idx="3">
                  <c:v>58.136908962597033</c:v>
                </c:pt>
                <c:pt idx="4">
                  <c:v>58.136908962597033</c:v>
                </c:pt>
                <c:pt idx="5">
                  <c:v>67.155963302752298</c:v>
                </c:pt>
                <c:pt idx="6">
                  <c:v>76.175017642907548</c:v>
                </c:pt>
                <c:pt idx="7">
                  <c:v>76.175017642907548</c:v>
                </c:pt>
                <c:pt idx="8">
                  <c:v>76.76076217360621</c:v>
                </c:pt>
                <c:pt idx="9">
                  <c:v>77.346506704304872</c:v>
                </c:pt>
                <c:pt idx="10">
                  <c:v>77.346506704304872</c:v>
                </c:pt>
                <c:pt idx="11">
                  <c:v>80.232886379675364</c:v>
                </c:pt>
                <c:pt idx="12">
                  <c:v>83.11926605504587</c:v>
                </c:pt>
                <c:pt idx="13">
                  <c:v>83.11926605504587</c:v>
                </c:pt>
                <c:pt idx="14">
                  <c:v>88.052223006351454</c:v>
                </c:pt>
                <c:pt idx="15">
                  <c:v>92.985179957657024</c:v>
                </c:pt>
                <c:pt idx="16">
                  <c:v>92.985179957657024</c:v>
                </c:pt>
                <c:pt idx="17">
                  <c:v>95.504587155963307</c:v>
                </c:pt>
                <c:pt idx="18">
                  <c:v>98.02399435426959</c:v>
                </c:pt>
                <c:pt idx="19">
                  <c:v>98.02399435426959</c:v>
                </c:pt>
                <c:pt idx="20">
                  <c:v>99.011997177134788</c:v>
                </c:pt>
                <c:pt idx="21">
                  <c:v>100</c:v>
                </c:pt>
              </c:numCache>
            </c:numRef>
          </c:cat>
          <c:val>
            <c:numRef>
              <c:f>'Productivity gaps'!$J$6:$J$27</c:f>
              <c:numCache>
                <c:formatCode>General</c:formatCode>
                <c:ptCount val="22"/>
                <c:pt idx="3">
                  <c:v>0</c:v>
                </c:pt>
                <c:pt idx="4" formatCode="#,##0.000">
                  <c:v>0.60744237349106323</c:v>
                </c:pt>
                <c:pt idx="5" formatCode="#,##0.000">
                  <c:v>0.60744237349106323</c:v>
                </c:pt>
                <c:pt idx="6" formatCode="#,##0.000">
                  <c:v>0.60744237349106323</c:v>
                </c:pt>
                <c:pt idx="7">
                  <c:v>0</c:v>
                </c:pt>
              </c:numCache>
            </c:numRef>
          </c:val>
        </c:ser>
        <c:ser>
          <c:idx val="2"/>
          <c:order val="2"/>
          <c:tx>
            <c:strRef>
              <c:f>'Productivity gaps'!$K$5</c:f>
              <c:strCache>
                <c:ptCount val="1"/>
                <c:pt idx="0">
                  <c:v>Mining &amp; utilities</c:v>
                </c:pt>
              </c:strCache>
            </c:strRef>
          </c:tx>
          <c:spPr>
            <a:solidFill>
              <a:srgbClr val="CC6600"/>
            </a:solidFill>
            <a:ln w="3175">
              <a:solidFill>
                <a:schemeClr val="bg1">
                  <a:lumMod val="50000"/>
                </a:schemeClr>
              </a:solidFill>
            </a:ln>
          </c:spPr>
          <c:cat>
            <c:numRef>
              <c:f>'Productivity gaps'!$H$6:$H$27</c:f>
              <c:numCache>
                <c:formatCode>0.00</c:formatCode>
                <c:ptCount val="22"/>
                <c:pt idx="0">
                  <c:v>0</c:v>
                </c:pt>
                <c:pt idx="1">
                  <c:v>0</c:v>
                </c:pt>
                <c:pt idx="2">
                  <c:v>29.068454481298517</c:v>
                </c:pt>
                <c:pt idx="3">
                  <c:v>58.136908962597033</c:v>
                </c:pt>
                <c:pt idx="4">
                  <c:v>58.136908962597033</c:v>
                </c:pt>
                <c:pt idx="5">
                  <c:v>67.155963302752298</c:v>
                </c:pt>
                <c:pt idx="6">
                  <c:v>76.175017642907548</c:v>
                </c:pt>
                <c:pt idx="7">
                  <c:v>76.175017642907548</c:v>
                </c:pt>
                <c:pt idx="8">
                  <c:v>76.76076217360621</c:v>
                </c:pt>
                <c:pt idx="9">
                  <c:v>77.346506704304872</c:v>
                </c:pt>
                <c:pt idx="10">
                  <c:v>77.346506704304872</c:v>
                </c:pt>
                <c:pt idx="11">
                  <c:v>80.232886379675364</c:v>
                </c:pt>
                <c:pt idx="12">
                  <c:v>83.11926605504587</c:v>
                </c:pt>
                <c:pt idx="13">
                  <c:v>83.11926605504587</c:v>
                </c:pt>
                <c:pt idx="14">
                  <c:v>88.052223006351454</c:v>
                </c:pt>
                <c:pt idx="15">
                  <c:v>92.985179957657024</c:v>
                </c:pt>
                <c:pt idx="16">
                  <c:v>92.985179957657024</c:v>
                </c:pt>
                <c:pt idx="17">
                  <c:v>95.504587155963307</c:v>
                </c:pt>
                <c:pt idx="18">
                  <c:v>98.02399435426959</c:v>
                </c:pt>
                <c:pt idx="19">
                  <c:v>98.02399435426959</c:v>
                </c:pt>
                <c:pt idx="20">
                  <c:v>99.011997177134788</c:v>
                </c:pt>
                <c:pt idx="21">
                  <c:v>100</c:v>
                </c:pt>
              </c:numCache>
            </c:numRef>
          </c:cat>
          <c:val>
            <c:numRef>
              <c:f>'Productivity gaps'!$K$6:$K$27</c:f>
              <c:numCache>
                <c:formatCode>General</c:formatCode>
                <c:ptCount val="22"/>
                <c:pt idx="6">
                  <c:v>0</c:v>
                </c:pt>
                <c:pt idx="7" formatCode="#,##0.000">
                  <c:v>0.8247607335438718</c:v>
                </c:pt>
                <c:pt idx="8" formatCode="#,##0.000">
                  <c:v>0.8247607335438718</c:v>
                </c:pt>
                <c:pt idx="9" formatCode="#,##0.000">
                  <c:v>0.8247607335438718</c:v>
                </c:pt>
                <c:pt idx="10">
                  <c:v>0</c:v>
                </c:pt>
              </c:numCache>
            </c:numRef>
          </c:val>
        </c:ser>
        <c:ser>
          <c:idx val="3"/>
          <c:order val="3"/>
          <c:tx>
            <c:strRef>
              <c:f>'Productivity gaps'!$L$5</c:f>
              <c:strCache>
                <c:ptCount val="1"/>
                <c:pt idx="0">
                  <c:v>Wholesale, retail, hotels</c:v>
                </c:pt>
              </c:strCache>
            </c:strRef>
          </c:tx>
          <c:spPr>
            <a:solidFill>
              <a:srgbClr val="FF00FF"/>
            </a:solidFill>
            <a:ln w="3175">
              <a:solidFill>
                <a:schemeClr val="bg1">
                  <a:lumMod val="50000"/>
                </a:schemeClr>
              </a:solidFill>
            </a:ln>
          </c:spPr>
          <c:cat>
            <c:numRef>
              <c:f>'Productivity gaps'!$H$6:$H$27</c:f>
              <c:numCache>
                <c:formatCode>0.00</c:formatCode>
                <c:ptCount val="22"/>
                <c:pt idx="0">
                  <c:v>0</c:v>
                </c:pt>
                <c:pt idx="1">
                  <c:v>0</c:v>
                </c:pt>
                <c:pt idx="2">
                  <c:v>29.068454481298517</c:v>
                </c:pt>
                <c:pt idx="3">
                  <c:v>58.136908962597033</c:v>
                </c:pt>
                <c:pt idx="4">
                  <c:v>58.136908962597033</c:v>
                </c:pt>
                <c:pt idx="5">
                  <c:v>67.155963302752298</c:v>
                </c:pt>
                <c:pt idx="6">
                  <c:v>76.175017642907548</c:v>
                </c:pt>
                <c:pt idx="7">
                  <c:v>76.175017642907548</c:v>
                </c:pt>
                <c:pt idx="8">
                  <c:v>76.76076217360621</c:v>
                </c:pt>
                <c:pt idx="9">
                  <c:v>77.346506704304872</c:v>
                </c:pt>
                <c:pt idx="10">
                  <c:v>77.346506704304872</c:v>
                </c:pt>
                <c:pt idx="11">
                  <c:v>80.232886379675364</c:v>
                </c:pt>
                <c:pt idx="12">
                  <c:v>83.11926605504587</c:v>
                </c:pt>
                <c:pt idx="13">
                  <c:v>83.11926605504587</c:v>
                </c:pt>
                <c:pt idx="14">
                  <c:v>88.052223006351454</c:v>
                </c:pt>
                <c:pt idx="15">
                  <c:v>92.985179957657024</c:v>
                </c:pt>
                <c:pt idx="16">
                  <c:v>92.985179957657024</c:v>
                </c:pt>
                <c:pt idx="17">
                  <c:v>95.504587155963307</c:v>
                </c:pt>
                <c:pt idx="18">
                  <c:v>98.02399435426959</c:v>
                </c:pt>
                <c:pt idx="19">
                  <c:v>98.02399435426959</c:v>
                </c:pt>
                <c:pt idx="20">
                  <c:v>99.011997177134788</c:v>
                </c:pt>
                <c:pt idx="21">
                  <c:v>100</c:v>
                </c:pt>
              </c:numCache>
            </c:numRef>
          </c:cat>
          <c:val>
            <c:numRef>
              <c:f>'Productivity gaps'!$L$6:$L$27</c:f>
              <c:numCache>
                <c:formatCode>General</c:formatCode>
                <c:ptCount val="22"/>
                <c:pt idx="9">
                  <c:v>0</c:v>
                </c:pt>
                <c:pt idx="10" formatCode="#,##0.0">
                  <c:v>1.4930373577485161</c:v>
                </c:pt>
                <c:pt idx="11" formatCode="#,##0.0">
                  <c:v>1.4930373577485161</c:v>
                </c:pt>
                <c:pt idx="12" formatCode="#,##0.0">
                  <c:v>1.4930373577485161</c:v>
                </c:pt>
                <c:pt idx="13">
                  <c:v>0</c:v>
                </c:pt>
              </c:numCache>
            </c:numRef>
          </c:val>
        </c:ser>
        <c:ser>
          <c:idx val="4"/>
          <c:order val="4"/>
          <c:tx>
            <c:strRef>
              <c:f>'Productivity gaps'!$M$5</c:f>
              <c:strCache>
                <c:ptCount val="1"/>
                <c:pt idx="0">
                  <c:v>Other</c:v>
                </c:pt>
              </c:strCache>
            </c:strRef>
          </c:tx>
          <c:spPr>
            <a:solidFill>
              <a:srgbClr val="66FFFF"/>
            </a:solidFill>
            <a:ln w="3175">
              <a:solidFill>
                <a:schemeClr val="bg1">
                  <a:lumMod val="50000"/>
                </a:schemeClr>
              </a:solidFill>
            </a:ln>
          </c:spPr>
          <c:cat>
            <c:numRef>
              <c:f>'Productivity gaps'!$H$6:$H$27</c:f>
              <c:numCache>
                <c:formatCode>0.00</c:formatCode>
                <c:ptCount val="22"/>
                <c:pt idx="0">
                  <c:v>0</c:v>
                </c:pt>
                <c:pt idx="1">
                  <c:v>0</c:v>
                </c:pt>
                <c:pt idx="2">
                  <c:v>29.068454481298517</c:v>
                </c:pt>
                <c:pt idx="3">
                  <c:v>58.136908962597033</c:v>
                </c:pt>
                <c:pt idx="4">
                  <c:v>58.136908962597033</c:v>
                </c:pt>
                <c:pt idx="5">
                  <c:v>67.155963302752298</c:v>
                </c:pt>
                <c:pt idx="6">
                  <c:v>76.175017642907548</c:v>
                </c:pt>
                <c:pt idx="7">
                  <c:v>76.175017642907548</c:v>
                </c:pt>
                <c:pt idx="8">
                  <c:v>76.76076217360621</c:v>
                </c:pt>
                <c:pt idx="9">
                  <c:v>77.346506704304872</c:v>
                </c:pt>
                <c:pt idx="10">
                  <c:v>77.346506704304872</c:v>
                </c:pt>
                <c:pt idx="11">
                  <c:v>80.232886379675364</c:v>
                </c:pt>
                <c:pt idx="12">
                  <c:v>83.11926605504587</c:v>
                </c:pt>
                <c:pt idx="13">
                  <c:v>83.11926605504587</c:v>
                </c:pt>
                <c:pt idx="14">
                  <c:v>88.052223006351454</c:v>
                </c:pt>
                <c:pt idx="15">
                  <c:v>92.985179957657024</c:v>
                </c:pt>
                <c:pt idx="16">
                  <c:v>92.985179957657024</c:v>
                </c:pt>
                <c:pt idx="17">
                  <c:v>95.504587155963307</c:v>
                </c:pt>
                <c:pt idx="18">
                  <c:v>98.02399435426959</c:v>
                </c:pt>
                <c:pt idx="19">
                  <c:v>98.02399435426959</c:v>
                </c:pt>
                <c:pt idx="20">
                  <c:v>99.011997177134788</c:v>
                </c:pt>
                <c:pt idx="21">
                  <c:v>100</c:v>
                </c:pt>
              </c:numCache>
            </c:numRef>
          </c:cat>
          <c:val>
            <c:numRef>
              <c:f>'Productivity gaps'!$M$6:$M$27</c:f>
              <c:numCache>
                <c:formatCode>General</c:formatCode>
                <c:ptCount val="22"/>
                <c:pt idx="12">
                  <c:v>0</c:v>
                </c:pt>
                <c:pt idx="13" formatCode="#,##0.0">
                  <c:v>1.9586764686150615</c:v>
                </c:pt>
                <c:pt idx="14" formatCode="#,##0.0">
                  <c:v>1.9586764686150615</c:v>
                </c:pt>
                <c:pt idx="15" formatCode="#,##0.0">
                  <c:v>1.9586764686150615</c:v>
                </c:pt>
                <c:pt idx="16">
                  <c:v>0</c:v>
                </c:pt>
              </c:numCache>
            </c:numRef>
          </c:val>
        </c:ser>
        <c:ser>
          <c:idx val="5"/>
          <c:order val="5"/>
          <c:tx>
            <c:strRef>
              <c:f>'Productivity gaps'!$N$5</c:f>
              <c:strCache>
                <c:ptCount val="1"/>
                <c:pt idx="0">
                  <c:v>Transport, storage, comms</c:v>
                </c:pt>
              </c:strCache>
            </c:strRef>
          </c:tx>
          <c:spPr>
            <a:solidFill>
              <a:srgbClr val="000000"/>
            </a:solidFill>
            <a:ln w="3175">
              <a:solidFill>
                <a:schemeClr val="bg1">
                  <a:lumMod val="50000"/>
                </a:schemeClr>
              </a:solidFill>
            </a:ln>
          </c:spPr>
          <c:cat>
            <c:numRef>
              <c:f>'Productivity gaps'!$H$6:$H$27</c:f>
              <c:numCache>
                <c:formatCode>0.00</c:formatCode>
                <c:ptCount val="22"/>
                <c:pt idx="0">
                  <c:v>0</c:v>
                </c:pt>
                <c:pt idx="1">
                  <c:v>0</c:v>
                </c:pt>
                <c:pt idx="2">
                  <c:v>29.068454481298517</c:v>
                </c:pt>
                <c:pt idx="3">
                  <c:v>58.136908962597033</c:v>
                </c:pt>
                <c:pt idx="4">
                  <c:v>58.136908962597033</c:v>
                </c:pt>
                <c:pt idx="5">
                  <c:v>67.155963302752298</c:v>
                </c:pt>
                <c:pt idx="6">
                  <c:v>76.175017642907548</c:v>
                </c:pt>
                <c:pt idx="7">
                  <c:v>76.175017642907548</c:v>
                </c:pt>
                <c:pt idx="8">
                  <c:v>76.76076217360621</c:v>
                </c:pt>
                <c:pt idx="9">
                  <c:v>77.346506704304872</c:v>
                </c:pt>
                <c:pt idx="10">
                  <c:v>77.346506704304872</c:v>
                </c:pt>
                <c:pt idx="11">
                  <c:v>80.232886379675364</c:v>
                </c:pt>
                <c:pt idx="12">
                  <c:v>83.11926605504587</c:v>
                </c:pt>
                <c:pt idx="13">
                  <c:v>83.11926605504587</c:v>
                </c:pt>
                <c:pt idx="14">
                  <c:v>88.052223006351454</c:v>
                </c:pt>
                <c:pt idx="15">
                  <c:v>92.985179957657024</c:v>
                </c:pt>
                <c:pt idx="16">
                  <c:v>92.985179957657024</c:v>
                </c:pt>
                <c:pt idx="17">
                  <c:v>95.504587155963307</c:v>
                </c:pt>
                <c:pt idx="18">
                  <c:v>98.02399435426959</c:v>
                </c:pt>
                <c:pt idx="19">
                  <c:v>98.02399435426959</c:v>
                </c:pt>
                <c:pt idx="20">
                  <c:v>99.011997177134788</c:v>
                </c:pt>
                <c:pt idx="21">
                  <c:v>100</c:v>
                </c:pt>
              </c:numCache>
            </c:numRef>
          </c:cat>
          <c:val>
            <c:numRef>
              <c:f>'Productivity gaps'!$N$6:$N$27</c:f>
              <c:numCache>
                <c:formatCode>General</c:formatCode>
                <c:ptCount val="22"/>
                <c:pt idx="15">
                  <c:v>0</c:v>
                </c:pt>
                <c:pt idx="16" formatCode="#,##0.0">
                  <c:v>4.8767025266394723</c:v>
                </c:pt>
                <c:pt idx="17" formatCode="#,##0.0">
                  <c:v>4.8767025266394723</c:v>
                </c:pt>
                <c:pt idx="18" formatCode="#,##0.0">
                  <c:v>4.8767025266394723</c:v>
                </c:pt>
                <c:pt idx="19">
                  <c:v>0</c:v>
                </c:pt>
              </c:numCache>
            </c:numRef>
          </c:val>
        </c:ser>
        <c:ser>
          <c:idx val="6"/>
          <c:order val="6"/>
          <c:tx>
            <c:strRef>
              <c:f>'Productivity gaps'!$O$5</c:f>
              <c:strCache>
                <c:ptCount val="1"/>
                <c:pt idx="0">
                  <c:v>Construction</c:v>
                </c:pt>
              </c:strCache>
            </c:strRef>
          </c:tx>
          <c:spPr>
            <a:solidFill>
              <a:srgbClr val="FFFF00"/>
            </a:solidFill>
            <a:ln w="3175">
              <a:solidFill>
                <a:schemeClr val="bg1">
                  <a:lumMod val="50000"/>
                </a:schemeClr>
              </a:solidFill>
            </a:ln>
          </c:spPr>
          <c:cat>
            <c:numRef>
              <c:f>'Productivity gaps'!$H$6:$H$27</c:f>
              <c:numCache>
                <c:formatCode>0.00</c:formatCode>
                <c:ptCount val="22"/>
                <c:pt idx="0">
                  <c:v>0</c:v>
                </c:pt>
                <c:pt idx="1">
                  <c:v>0</c:v>
                </c:pt>
                <c:pt idx="2">
                  <c:v>29.068454481298517</c:v>
                </c:pt>
                <c:pt idx="3">
                  <c:v>58.136908962597033</c:v>
                </c:pt>
                <c:pt idx="4">
                  <c:v>58.136908962597033</c:v>
                </c:pt>
                <c:pt idx="5">
                  <c:v>67.155963302752298</c:v>
                </c:pt>
                <c:pt idx="6">
                  <c:v>76.175017642907548</c:v>
                </c:pt>
                <c:pt idx="7">
                  <c:v>76.175017642907548</c:v>
                </c:pt>
                <c:pt idx="8">
                  <c:v>76.76076217360621</c:v>
                </c:pt>
                <c:pt idx="9">
                  <c:v>77.346506704304872</c:v>
                </c:pt>
                <c:pt idx="10">
                  <c:v>77.346506704304872</c:v>
                </c:pt>
                <c:pt idx="11">
                  <c:v>80.232886379675364</c:v>
                </c:pt>
                <c:pt idx="12">
                  <c:v>83.11926605504587</c:v>
                </c:pt>
                <c:pt idx="13">
                  <c:v>83.11926605504587</c:v>
                </c:pt>
                <c:pt idx="14">
                  <c:v>88.052223006351454</c:v>
                </c:pt>
                <c:pt idx="15">
                  <c:v>92.985179957657024</c:v>
                </c:pt>
                <c:pt idx="16">
                  <c:v>92.985179957657024</c:v>
                </c:pt>
                <c:pt idx="17">
                  <c:v>95.504587155963307</c:v>
                </c:pt>
                <c:pt idx="18">
                  <c:v>98.02399435426959</c:v>
                </c:pt>
                <c:pt idx="19">
                  <c:v>98.02399435426959</c:v>
                </c:pt>
                <c:pt idx="20">
                  <c:v>99.011997177134788</c:v>
                </c:pt>
                <c:pt idx="21">
                  <c:v>100</c:v>
                </c:pt>
              </c:numCache>
            </c:numRef>
          </c:cat>
          <c:val>
            <c:numRef>
              <c:f>'Productivity gaps'!$O$6:$O$27</c:f>
              <c:numCache>
                <c:formatCode>General</c:formatCode>
                <c:ptCount val="22"/>
                <c:pt idx="18">
                  <c:v>0</c:v>
                </c:pt>
                <c:pt idx="19" formatCode="#,##0.0">
                  <c:v>5.7969767872447937</c:v>
                </c:pt>
                <c:pt idx="20" formatCode="#,##0.0">
                  <c:v>5.7969767872447937</c:v>
                </c:pt>
                <c:pt idx="21" formatCode="#,##0.0">
                  <c:v>5.7969767872447937</c:v>
                </c:pt>
              </c:numCache>
            </c:numRef>
          </c:val>
        </c:ser>
        <c:dLbls>
          <c:showLegendKey val="0"/>
          <c:showVal val="0"/>
          <c:showCatName val="0"/>
          <c:showSerName val="0"/>
          <c:showPercent val="0"/>
          <c:showBubbleSize val="0"/>
        </c:dLbls>
        <c:axId val="83253888"/>
        <c:axId val="83292928"/>
      </c:areaChart>
      <c:dateAx>
        <c:axId val="83253888"/>
        <c:scaling>
          <c:orientation val="minMax"/>
          <c:max val="100"/>
        </c:scaling>
        <c:delete val="0"/>
        <c:axPos val="b"/>
        <c:title>
          <c:tx>
            <c:rich>
              <a:bodyPr/>
              <a:lstStyle/>
              <a:p>
                <a:pPr>
                  <a:defRPr b="0"/>
                </a:pPr>
                <a:r>
                  <a:rPr lang="en-GB" b="0"/>
                  <a:t>Cumulative employment share (%)</a:t>
                </a:r>
              </a:p>
            </c:rich>
          </c:tx>
          <c:layout/>
          <c:overlay val="0"/>
        </c:title>
        <c:numFmt formatCode="0" sourceLinked="0"/>
        <c:majorTickMark val="out"/>
        <c:minorTickMark val="none"/>
        <c:tickLblPos val="nextTo"/>
        <c:crossAx val="83292928"/>
        <c:crosses val="autoZero"/>
        <c:auto val="0"/>
        <c:lblOffset val="100"/>
        <c:baseTimeUnit val="days"/>
        <c:majorUnit val="10"/>
        <c:majorTimeUnit val="days"/>
      </c:dateAx>
      <c:valAx>
        <c:axId val="83292928"/>
        <c:scaling>
          <c:orientation val="minMax"/>
        </c:scaling>
        <c:delete val="0"/>
        <c:axPos val="l"/>
        <c:majorGridlines/>
        <c:title>
          <c:tx>
            <c:rich>
              <a:bodyPr rot="-5400000" vert="horz"/>
              <a:lstStyle/>
              <a:p>
                <a:pPr>
                  <a:defRPr b="0"/>
                </a:pPr>
                <a:r>
                  <a:rPr lang="en-US" b="0"/>
                  <a:t>Relative productivity</a:t>
                </a:r>
              </a:p>
            </c:rich>
          </c:tx>
          <c:layout/>
          <c:overlay val="0"/>
        </c:title>
        <c:numFmt formatCode="General" sourceLinked="1"/>
        <c:majorTickMark val="out"/>
        <c:minorTickMark val="none"/>
        <c:tickLblPos val="nextTo"/>
        <c:crossAx val="83253888"/>
        <c:crosses val="autoZero"/>
        <c:crossBetween val="midCat"/>
      </c:valAx>
    </c:plotArea>
    <c:legend>
      <c:legendPos val="r"/>
      <c:layout/>
      <c:overlay val="0"/>
    </c:legend>
    <c:plotVisOnly val="1"/>
    <c:dispBlanksAs val="zero"/>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Male</a:t>
            </a:r>
          </a:p>
        </c:rich>
      </c:tx>
      <c:layout>
        <c:manualLayout>
          <c:xMode val="edge"/>
          <c:yMode val="edge"/>
          <c:x val="0.33084711286089241"/>
          <c:y val="2.7777777777777776E-2"/>
        </c:manualLayout>
      </c:layout>
      <c:overlay val="0"/>
    </c:title>
    <c:autoTitleDeleted val="0"/>
    <c:plotArea>
      <c:layout/>
      <c:barChart>
        <c:barDir val="col"/>
        <c:grouping val="percentStacked"/>
        <c:varyColors val="0"/>
        <c:ser>
          <c:idx val="0"/>
          <c:order val="0"/>
          <c:tx>
            <c:strRef>
              <c:f>'Sectoral employ by sex'!$A$6</c:f>
              <c:strCache>
                <c:ptCount val="1"/>
                <c:pt idx="0">
                  <c:v>Agriculture</c:v>
                </c:pt>
              </c:strCache>
            </c:strRef>
          </c:tx>
          <c:spPr>
            <a:solidFill>
              <a:schemeClr val="accent1"/>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sex'!$B$6:$F$6</c:f>
              <c:numCache>
                <c:formatCode>General</c:formatCode>
                <c:ptCount val="5"/>
                <c:pt idx="0">
                  <c:v>64.3</c:v>
                </c:pt>
                <c:pt idx="1">
                  <c:v>64.7</c:v>
                </c:pt>
                <c:pt idx="2">
                  <c:v>62.800000000000004</c:v>
                </c:pt>
                <c:pt idx="3">
                  <c:v>61.300000000000004</c:v>
                </c:pt>
                <c:pt idx="4">
                  <c:v>59.300000000000004</c:v>
                </c:pt>
              </c:numCache>
            </c:numRef>
          </c:val>
        </c:ser>
        <c:ser>
          <c:idx val="1"/>
          <c:order val="1"/>
          <c:tx>
            <c:strRef>
              <c:f>'Sectoral employ by sex'!$A$7</c:f>
              <c:strCache>
                <c:ptCount val="1"/>
                <c:pt idx="0">
                  <c:v>Mining and utilities</c:v>
                </c:pt>
              </c:strCache>
            </c:strRef>
          </c:tx>
          <c:spPr>
            <a:solidFill>
              <a:schemeClr val="tx1"/>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sex'!$B$7:$F$7</c:f>
              <c:numCache>
                <c:formatCode>General</c:formatCode>
                <c:ptCount val="5"/>
                <c:pt idx="0">
                  <c:v>1.3</c:v>
                </c:pt>
                <c:pt idx="1">
                  <c:v>1.3</c:v>
                </c:pt>
                <c:pt idx="2">
                  <c:v>1.3</c:v>
                </c:pt>
                <c:pt idx="3">
                  <c:v>1.4</c:v>
                </c:pt>
                <c:pt idx="4">
                  <c:v>1.4</c:v>
                </c:pt>
              </c:numCache>
            </c:numRef>
          </c:val>
        </c:ser>
        <c:ser>
          <c:idx val="2"/>
          <c:order val="2"/>
          <c:tx>
            <c:strRef>
              <c:f>'Sectoral employ by sex'!$A$8</c:f>
              <c:strCache>
                <c:ptCount val="1"/>
                <c:pt idx="0">
                  <c:v>Manufacturing</c:v>
                </c:pt>
              </c:strCache>
            </c:strRef>
          </c:tx>
          <c:spPr>
            <a:solidFill>
              <a:schemeClr val="accent4"/>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sex'!$B$8:$F$8</c:f>
              <c:numCache>
                <c:formatCode>General</c:formatCode>
                <c:ptCount val="5"/>
                <c:pt idx="0">
                  <c:v>18.900000000000002</c:v>
                </c:pt>
                <c:pt idx="1">
                  <c:v>18.2</c:v>
                </c:pt>
                <c:pt idx="2">
                  <c:v>18.400000000000002</c:v>
                </c:pt>
                <c:pt idx="3">
                  <c:v>14.8</c:v>
                </c:pt>
                <c:pt idx="4">
                  <c:v>14.100000000000001</c:v>
                </c:pt>
              </c:numCache>
            </c:numRef>
          </c:val>
        </c:ser>
        <c:ser>
          <c:idx val="3"/>
          <c:order val="3"/>
          <c:tx>
            <c:strRef>
              <c:f>'Sectoral employ by sex'!$A$9</c:f>
              <c:strCache>
                <c:ptCount val="1"/>
                <c:pt idx="0">
                  <c:v>Construction</c:v>
                </c:pt>
              </c:strCache>
            </c:strRef>
          </c:tx>
          <c:spPr>
            <a:solidFill>
              <a:schemeClr val="accent5">
                <a:lumMod val="50000"/>
              </a:schemeClr>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sex'!$B$9:$F$9</c:f>
              <c:numCache>
                <c:formatCode>General</c:formatCode>
                <c:ptCount val="5"/>
                <c:pt idx="0">
                  <c:v>1.4000000000000001</c:v>
                </c:pt>
                <c:pt idx="1">
                  <c:v>1.5</c:v>
                </c:pt>
                <c:pt idx="2">
                  <c:v>2</c:v>
                </c:pt>
                <c:pt idx="3">
                  <c:v>2.1</c:v>
                </c:pt>
                <c:pt idx="4">
                  <c:v>2.3000000000000003</c:v>
                </c:pt>
              </c:numCache>
            </c:numRef>
          </c:val>
        </c:ser>
        <c:ser>
          <c:idx val="4"/>
          <c:order val="4"/>
          <c:tx>
            <c:strRef>
              <c:f>'Sectoral employ by sex'!$A$10</c:f>
              <c:strCache>
                <c:ptCount val="1"/>
                <c:pt idx="0">
                  <c:v>Wholesale, retail, hotels</c:v>
                </c:pt>
              </c:strCache>
            </c:strRef>
          </c:tx>
          <c:spPr>
            <a:solidFill>
              <a:schemeClr val="accent2"/>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sex'!$B$10:$F$10</c:f>
              <c:numCache>
                <c:formatCode>General</c:formatCode>
                <c:ptCount val="5"/>
                <c:pt idx="0">
                  <c:v>4.7</c:v>
                </c:pt>
                <c:pt idx="1">
                  <c:v>4.6000000000000005</c:v>
                </c:pt>
                <c:pt idx="2">
                  <c:v>4.8</c:v>
                </c:pt>
                <c:pt idx="3">
                  <c:v>5.6000000000000005</c:v>
                </c:pt>
                <c:pt idx="4">
                  <c:v>6.1000000000000005</c:v>
                </c:pt>
              </c:numCache>
            </c:numRef>
          </c:val>
        </c:ser>
        <c:ser>
          <c:idx val="5"/>
          <c:order val="5"/>
          <c:tx>
            <c:strRef>
              <c:f>'Sectoral employ by sex'!$A$11</c:f>
              <c:strCache>
                <c:ptCount val="1"/>
                <c:pt idx="0">
                  <c:v>Transport, storage, comms</c:v>
                </c:pt>
              </c:strCache>
            </c:strRef>
          </c:tx>
          <c:spPr>
            <a:solidFill>
              <a:schemeClr val="bg1">
                <a:lumMod val="50000"/>
              </a:schemeClr>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sex'!$B$11:$F$11</c:f>
              <c:numCache>
                <c:formatCode>General</c:formatCode>
                <c:ptCount val="5"/>
                <c:pt idx="0">
                  <c:v>3.1</c:v>
                </c:pt>
                <c:pt idx="1">
                  <c:v>3.3000000000000003</c:v>
                </c:pt>
                <c:pt idx="2">
                  <c:v>3.8000000000000003</c:v>
                </c:pt>
                <c:pt idx="3">
                  <c:v>5.3000000000000007</c:v>
                </c:pt>
                <c:pt idx="4">
                  <c:v>5.9</c:v>
                </c:pt>
              </c:numCache>
            </c:numRef>
          </c:val>
        </c:ser>
        <c:ser>
          <c:idx val="6"/>
          <c:order val="6"/>
          <c:tx>
            <c:strRef>
              <c:f>'Sectoral employ by sex'!$A$12</c:f>
              <c:strCache>
                <c:ptCount val="1"/>
                <c:pt idx="0">
                  <c:v>Other</c:v>
                </c:pt>
              </c:strCache>
            </c:strRef>
          </c:tx>
          <c:spPr>
            <a:solidFill>
              <a:schemeClr val="accent5"/>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sex'!$B$12:$F$12</c:f>
              <c:numCache>
                <c:formatCode>General</c:formatCode>
                <c:ptCount val="5"/>
                <c:pt idx="0">
                  <c:v>6.1000000000000014</c:v>
                </c:pt>
                <c:pt idx="1">
                  <c:v>6.5</c:v>
                </c:pt>
                <c:pt idx="2">
                  <c:v>7</c:v>
                </c:pt>
                <c:pt idx="3">
                  <c:v>9.7000000000000011</c:v>
                </c:pt>
                <c:pt idx="4">
                  <c:v>10.8</c:v>
                </c:pt>
              </c:numCache>
            </c:numRef>
          </c:val>
        </c:ser>
        <c:dLbls>
          <c:showLegendKey val="0"/>
          <c:showVal val="0"/>
          <c:showCatName val="0"/>
          <c:showSerName val="0"/>
          <c:showPercent val="0"/>
          <c:showBubbleSize val="0"/>
        </c:dLbls>
        <c:gapWidth val="150"/>
        <c:overlap val="100"/>
        <c:axId val="102002688"/>
        <c:axId val="102004224"/>
      </c:barChart>
      <c:catAx>
        <c:axId val="102002688"/>
        <c:scaling>
          <c:orientation val="minMax"/>
        </c:scaling>
        <c:delete val="0"/>
        <c:axPos val="b"/>
        <c:numFmt formatCode="General" sourceLinked="1"/>
        <c:majorTickMark val="out"/>
        <c:minorTickMark val="none"/>
        <c:tickLblPos val="nextTo"/>
        <c:crossAx val="102004224"/>
        <c:crosses val="autoZero"/>
        <c:auto val="1"/>
        <c:lblAlgn val="ctr"/>
        <c:lblOffset val="100"/>
        <c:noMultiLvlLbl val="0"/>
      </c:catAx>
      <c:valAx>
        <c:axId val="102004224"/>
        <c:scaling>
          <c:orientation val="minMax"/>
          <c:max val="1"/>
          <c:min val="0"/>
        </c:scaling>
        <c:delete val="0"/>
        <c:axPos val="l"/>
        <c:majorGridlines/>
        <c:numFmt formatCode="0%" sourceLinked="1"/>
        <c:majorTickMark val="out"/>
        <c:minorTickMark val="none"/>
        <c:tickLblPos val="nextTo"/>
        <c:crossAx val="102002688"/>
        <c:crosses val="autoZero"/>
        <c:crossBetween val="between"/>
      </c:valAx>
    </c:plotArea>
    <c:legend>
      <c:legendPos val="r"/>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Female</a:t>
            </a:r>
          </a:p>
        </c:rich>
      </c:tx>
      <c:layout>
        <c:manualLayout>
          <c:xMode val="edge"/>
          <c:yMode val="edge"/>
          <c:x val="0.27175012014343275"/>
          <c:y val="2.7777777777777776E-2"/>
        </c:manualLayout>
      </c:layout>
      <c:overlay val="0"/>
    </c:title>
    <c:autoTitleDeleted val="0"/>
    <c:plotArea>
      <c:layout/>
      <c:barChart>
        <c:barDir val="col"/>
        <c:grouping val="percentStacked"/>
        <c:varyColors val="0"/>
        <c:ser>
          <c:idx val="0"/>
          <c:order val="0"/>
          <c:tx>
            <c:strRef>
              <c:f>'Sectoral employ by sex'!$A$6</c:f>
              <c:strCache>
                <c:ptCount val="1"/>
                <c:pt idx="0">
                  <c:v>Agriculture</c:v>
                </c:pt>
              </c:strCache>
            </c:strRef>
          </c:tx>
          <c:spPr>
            <a:solidFill>
              <a:schemeClr val="accent1"/>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sex'!$G$6:$K$6</c:f>
              <c:numCache>
                <c:formatCode>General</c:formatCode>
                <c:ptCount val="5"/>
                <c:pt idx="0">
                  <c:v>51.1</c:v>
                </c:pt>
                <c:pt idx="1">
                  <c:v>52.300000000000004</c:v>
                </c:pt>
                <c:pt idx="2">
                  <c:v>50.900000000000006</c:v>
                </c:pt>
                <c:pt idx="3">
                  <c:v>53.7</c:v>
                </c:pt>
                <c:pt idx="4">
                  <c:v>51.900000000000006</c:v>
                </c:pt>
              </c:numCache>
            </c:numRef>
          </c:val>
        </c:ser>
        <c:ser>
          <c:idx val="1"/>
          <c:order val="1"/>
          <c:tx>
            <c:strRef>
              <c:f>'Sectoral employ by sex'!$A$7</c:f>
              <c:strCache>
                <c:ptCount val="1"/>
                <c:pt idx="0">
                  <c:v>Mining and utilities</c:v>
                </c:pt>
              </c:strCache>
            </c:strRef>
          </c:tx>
          <c:spPr>
            <a:solidFill>
              <a:schemeClr val="tx1"/>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sex'!$G$7:$K$7</c:f>
              <c:numCache>
                <c:formatCode>General</c:formatCode>
                <c:ptCount val="5"/>
                <c:pt idx="0">
                  <c:v>0.1</c:v>
                </c:pt>
                <c:pt idx="1">
                  <c:v>0.1</c:v>
                </c:pt>
                <c:pt idx="2">
                  <c:v>0.1</c:v>
                </c:pt>
                <c:pt idx="3">
                  <c:v>0.1</c:v>
                </c:pt>
                <c:pt idx="4">
                  <c:v>0.1</c:v>
                </c:pt>
              </c:numCache>
            </c:numRef>
          </c:val>
        </c:ser>
        <c:ser>
          <c:idx val="2"/>
          <c:order val="2"/>
          <c:tx>
            <c:strRef>
              <c:f>'Sectoral employ by sex'!$A$8</c:f>
              <c:strCache>
                <c:ptCount val="1"/>
                <c:pt idx="0">
                  <c:v>Manufacturing</c:v>
                </c:pt>
              </c:strCache>
            </c:strRef>
          </c:tx>
          <c:spPr>
            <a:solidFill>
              <a:schemeClr val="accent4"/>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sex'!$G$8:$K$8</c:f>
              <c:numCache>
                <c:formatCode>General</c:formatCode>
                <c:ptCount val="5"/>
                <c:pt idx="0">
                  <c:v>41.2</c:v>
                </c:pt>
                <c:pt idx="1">
                  <c:v>39.800000000000004</c:v>
                </c:pt>
                <c:pt idx="2">
                  <c:v>40.300000000000004</c:v>
                </c:pt>
                <c:pt idx="3">
                  <c:v>38.5</c:v>
                </c:pt>
                <c:pt idx="4">
                  <c:v>39.300000000000004</c:v>
                </c:pt>
              </c:numCache>
            </c:numRef>
          </c:val>
        </c:ser>
        <c:ser>
          <c:idx val="3"/>
          <c:order val="3"/>
          <c:tx>
            <c:strRef>
              <c:f>'Sectoral employ by sex'!$A$9</c:f>
              <c:strCache>
                <c:ptCount val="1"/>
                <c:pt idx="0">
                  <c:v>Construction</c:v>
                </c:pt>
              </c:strCache>
            </c:strRef>
          </c:tx>
          <c:spPr>
            <a:solidFill>
              <a:schemeClr val="accent5">
                <a:lumMod val="50000"/>
              </a:schemeClr>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sex'!$G$9:$K$9</c:f>
              <c:numCache>
                <c:formatCode>General</c:formatCode>
                <c:ptCount val="5"/>
                <c:pt idx="0">
                  <c:v>0.2</c:v>
                </c:pt>
                <c:pt idx="1">
                  <c:v>0.2</c:v>
                </c:pt>
                <c:pt idx="2">
                  <c:v>0.30000000000000004</c:v>
                </c:pt>
                <c:pt idx="3">
                  <c:v>0.4</c:v>
                </c:pt>
                <c:pt idx="4">
                  <c:v>0.4</c:v>
                </c:pt>
              </c:numCache>
            </c:numRef>
          </c:val>
        </c:ser>
        <c:ser>
          <c:idx val="4"/>
          <c:order val="4"/>
          <c:tx>
            <c:strRef>
              <c:f>'Sectoral employ by sex'!$A$10</c:f>
              <c:strCache>
                <c:ptCount val="1"/>
                <c:pt idx="0">
                  <c:v>Wholesale, retail, hotels</c:v>
                </c:pt>
              </c:strCache>
            </c:strRef>
          </c:tx>
          <c:spPr>
            <a:solidFill>
              <a:schemeClr val="accent2"/>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sex'!$G$10:$K$10</c:f>
              <c:numCache>
                <c:formatCode>General</c:formatCode>
                <c:ptCount val="5"/>
                <c:pt idx="0">
                  <c:v>2.4</c:v>
                </c:pt>
                <c:pt idx="1">
                  <c:v>2.4</c:v>
                </c:pt>
                <c:pt idx="2">
                  <c:v>2.7</c:v>
                </c:pt>
                <c:pt idx="3">
                  <c:v>3.3</c:v>
                </c:pt>
                <c:pt idx="4">
                  <c:v>3.6000000000000005</c:v>
                </c:pt>
              </c:numCache>
            </c:numRef>
          </c:val>
        </c:ser>
        <c:ser>
          <c:idx val="5"/>
          <c:order val="5"/>
          <c:tx>
            <c:strRef>
              <c:f>'Sectoral employ by sex'!$A$11</c:f>
              <c:strCache>
                <c:ptCount val="1"/>
                <c:pt idx="0">
                  <c:v>Transport, storage, comms</c:v>
                </c:pt>
              </c:strCache>
            </c:strRef>
          </c:tx>
          <c:spPr>
            <a:solidFill>
              <a:schemeClr val="bg1">
                <a:lumMod val="50000"/>
              </a:schemeClr>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sex'!$G$11:$K$11</c:f>
              <c:numCache>
                <c:formatCode>General</c:formatCode>
                <c:ptCount val="5"/>
                <c:pt idx="0">
                  <c:v>0.2</c:v>
                </c:pt>
                <c:pt idx="1">
                  <c:v>0.30000000000000004</c:v>
                </c:pt>
                <c:pt idx="2">
                  <c:v>0.30000000000000004</c:v>
                </c:pt>
                <c:pt idx="3">
                  <c:v>0.5</c:v>
                </c:pt>
                <c:pt idx="4">
                  <c:v>0.60000000000000009</c:v>
                </c:pt>
              </c:numCache>
            </c:numRef>
          </c:val>
        </c:ser>
        <c:ser>
          <c:idx val="6"/>
          <c:order val="6"/>
          <c:tx>
            <c:strRef>
              <c:f>'Sectoral employ by sex'!$A$12</c:f>
              <c:strCache>
                <c:ptCount val="1"/>
                <c:pt idx="0">
                  <c:v>Other</c:v>
                </c:pt>
              </c:strCache>
            </c:strRef>
          </c:tx>
          <c:spPr>
            <a:solidFill>
              <a:schemeClr val="accent5"/>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sex'!$G$12:$K$12</c:f>
              <c:numCache>
                <c:formatCode>General</c:formatCode>
                <c:ptCount val="5"/>
                <c:pt idx="0">
                  <c:v>4.6000000000000005</c:v>
                </c:pt>
                <c:pt idx="1">
                  <c:v>5.0000000000000009</c:v>
                </c:pt>
                <c:pt idx="2">
                  <c:v>5.4000000000000012</c:v>
                </c:pt>
                <c:pt idx="3">
                  <c:v>3.6</c:v>
                </c:pt>
                <c:pt idx="4">
                  <c:v>4.1000000000000005</c:v>
                </c:pt>
              </c:numCache>
            </c:numRef>
          </c:val>
        </c:ser>
        <c:dLbls>
          <c:showLegendKey val="0"/>
          <c:showVal val="0"/>
          <c:showCatName val="0"/>
          <c:showSerName val="0"/>
          <c:showPercent val="0"/>
          <c:showBubbleSize val="0"/>
        </c:dLbls>
        <c:gapWidth val="150"/>
        <c:overlap val="100"/>
        <c:axId val="102115584"/>
        <c:axId val="102129664"/>
      </c:barChart>
      <c:catAx>
        <c:axId val="102115584"/>
        <c:scaling>
          <c:orientation val="minMax"/>
        </c:scaling>
        <c:delete val="0"/>
        <c:axPos val="b"/>
        <c:numFmt formatCode="General" sourceLinked="1"/>
        <c:majorTickMark val="out"/>
        <c:minorTickMark val="none"/>
        <c:tickLblPos val="nextTo"/>
        <c:crossAx val="102129664"/>
        <c:crosses val="autoZero"/>
        <c:auto val="1"/>
        <c:lblAlgn val="ctr"/>
        <c:lblOffset val="100"/>
        <c:noMultiLvlLbl val="0"/>
      </c:catAx>
      <c:valAx>
        <c:axId val="102129664"/>
        <c:scaling>
          <c:orientation val="minMax"/>
          <c:max val="1"/>
          <c:min val="0"/>
        </c:scaling>
        <c:delete val="1"/>
        <c:axPos val="l"/>
        <c:majorGridlines/>
        <c:numFmt formatCode="0%" sourceLinked="1"/>
        <c:majorTickMark val="out"/>
        <c:minorTickMark val="none"/>
        <c:tickLblPos val="nextTo"/>
        <c:crossAx val="102115584"/>
        <c:crosses val="autoZero"/>
        <c:crossBetween val="between"/>
      </c:valAx>
    </c:plotArea>
    <c:legend>
      <c:legendPos val="r"/>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0"/>
            </a:pPr>
            <a:r>
              <a:rPr lang="en-US" sz="800" b="0"/>
              <a:t>Female</a:t>
            </a:r>
          </a:p>
        </c:rich>
      </c:tx>
      <c:layout>
        <c:manualLayout>
          <c:xMode val="edge"/>
          <c:yMode val="edge"/>
          <c:x val="0.26298095716758807"/>
          <c:y val="3.2407407407407406E-2"/>
        </c:manualLayout>
      </c:layout>
      <c:overlay val="0"/>
    </c:title>
    <c:autoTitleDeleted val="0"/>
    <c:plotArea>
      <c:layout/>
      <c:barChart>
        <c:barDir val="col"/>
        <c:grouping val="percentStacked"/>
        <c:varyColors val="0"/>
        <c:ser>
          <c:idx val="0"/>
          <c:order val="0"/>
          <c:tx>
            <c:strRef>
              <c:f>'Emp by sex'!$G$6</c:f>
              <c:strCache>
                <c:ptCount val="1"/>
                <c:pt idx="0">
                  <c:v>Agriculture</c:v>
                </c:pt>
              </c:strCache>
            </c:strRef>
          </c:tx>
          <c:spPr>
            <a:solidFill>
              <a:srgbClr val="006C67"/>
            </a:solidFill>
          </c:spPr>
          <c:invertIfNegative val="0"/>
          <c:cat>
            <c:numRef>
              <c:f>'Emp by sex'!$A$7:$A$11</c:f>
              <c:numCache>
                <c:formatCode>0</c:formatCode>
                <c:ptCount val="5"/>
                <c:pt idx="0">
                  <c:v>1991</c:v>
                </c:pt>
                <c:pt idx="1">
                  <c:v>2000</c:v>
                </c:pt>
                <c:pt idx="2">
                  <c:v>2005</c:v>
                </c:pt>
                <c:pt idx="3">
                  <c:v>2010</c:v>
                </c:pt>
                <c:pt idx="4">
                  <c:v>2012</c:v>
                </c:pt>
              </c:numCache>
            </c:numRef>
          </c:cat>
          <c:val>
            <c:numRef>
              <c:f>'Emp by sex'!$G$7:$G$11</c:f>
              <c:numCache>
                <c:formatCode>0.0</c:formatCode>
                <c:ptCount val="5"/>
                <c:pt idx="0">
                  <c:v>80.391197204589844</c:v>
                </c:pt>
                <c:pt idx="1">
                  <c:v>77.252693176269531</c:v>
                </c:pt>
                <c:pt idx="2">
                  <c:v>73.336982727050781</c:v>
                </c:pt>
                <c:pt idx="3">
                  <c:v>71.549247741699219</c:v>
                </c:pt>
                <c:pt idx="4">
                  <c:v>68.681182861328125</c:v>
                </c:pt>
              </c:numCache>
            </c:numRef>
          </c:val>
        </c:ser>
        <c:ser>
          <c:idx val="1"/>
          <c:order val="1"/>
          <c:tx>
            <c:strRef>
              <c:f>'Emp by sex'!$H$6</c:f>
              <c:strCache>
                <c:ptCount val="1"/>
                <c:pt idx="0">
                  <c:v>Industry</c:v>
                </c:pt>
              </c:strCache>
            </c:strRef>
          </c:tx>
          <c:spPr>
            <a:solidFill>
              <a:srgbClr val="E0E0E0"/>
            </a:solidFill>
            <a:ln>
              <a:noFill/>
            </a:ln>
          </c:spPr>
          <c:invertIfNegative val="0"/>
          <c:cat>
            <c:numRef>
              <c:f>'Emp by sex'!$A$7:$A$11</c:f>
              <c:numCache>
                <c:formatCode>0</c:formatCode>
                <c:ptCount val="5"/>
                <c:pt idx="0">
                  <c:v>1991</c:v>
                </c:pt>
                <c:pt idx="1">
                  <c:v>2000</c:v>
                </c:pt>
                <c:pt idx="2">
                  <c:v>2005</c:v>
                </c:pt>
                <c:pt idx="3">
                  <c:v>2010</c:v>
                </c:pt>
                <c:pt idx="4">
                  <c:v>2012</c:v>
                </c:pt>
              </c:numCache>
            </c:numRef>
          </c:cat>
          <c:val>
            <c:numRef>
              <c:f>'Emp by sex'!$H$7:$H$11</c:f>
              <c:numCache>
                <c:formatCode>0.0</c:formatCode>
                <c:ptCount val="5"/>
                <c:pt idx="0">
                  <c:v>7.9786767959594727</c:v>
                </c:pt>
                <c:pt idx="1">
                  <c:v>9.165654182434082</c:v>
                </c:pt>
                <c:pt idx="2">
                  <c:v>10.880468368530273</c:v>
                </c:pt>
                <c:pt idx="3">
                  <c:v>11.347781181335449</c:v>
                </c:pt>
                <c:pt idx="4">
                  <c:v>12.560622215270996</c:v>
                </c:pt>
              </c:numCache>
            </c:numRef>
          </c:val>
        </c:ser>
        <c:ser>
          <c:idx val="2"/>
          <c:order val="2"/>
          <c:tx>
            <c:strRef>
              <c:f>'Emp by sex'!$I$6</c:f>
              <c:strCache>
                <c:ptCount val="1"/>
                <c:pt idx="0">
                  <c:v>Services</c:v>
                </c:pt>
              </c:strCache>
            </c:strRef>
          </c:tx>
          <c:spPr>
            <a:solidFill>
              <a:srgbClr val="F7941E"/>
            </a:solidFill>
          </c:spPr>
          <c:invertIfNegative val="0"/>
          <c:cat>
            <c:numRef>
              <c:f>'Emp by sex'!$A$7:$A$11</c:f>
              <c:numCache>
                <c:formatCode>0</c:formatCode>
                <c:ptCount val="5"/>
                <c:pt idx="0">
                  <c:v>1991</c:v>
                </c:pt>
                <c:pt idx="1">
                  <c:v>2000</c:v>
                </c:pt>
                <c:pt idx="2">
                  <c:v>2005</c:v>
                </c:pt>
                <c:pt idx="3">
                  <c:v>2010</c:v>
                </c:pt>
                <c:pt idx="4">
                  <c:v>2012</c:v>
                </c:pt>
              </c:numCache>
            </c:numRef>
          </c:cat>
          <c:val>
            <c:numRef>
              <c:f>'Emp by sex'!$I$7:$I$11</c:f>
              <c:numCache>
                <c:formatCode>0.0</c:formatCode>
                <c:ptCount val="5"/>
                <c:pt idx="0">
                  <c:v>11.630121231079102</c:v>
                </c:pt>
                <c:pt idx="1">
                  <c:v>13.581649780273438</c:v>
                </c:pt>
                <c:pt idx="2">
                  <c:v>15.782549858093262</c:v>
                </c:pt>
                <c:pt idx="3">
                  <c:v>17.102962493896484</c:v>
                </c:pt>
                <c:pt idx="4">
                  <c:v>18.758190155029297</c:v>
                </c:pt>
              </c:numCache>
            </c:numRef>
          </c:val>
        </c:ser>
        <c:dLbls>
          <c:showLegendKey val="0"/>
          <c:showVal val="0"/>
          <c:showCatName val="0"/>
          <c:showSerName val="0"/>
          <c:showPercent val="0"/>
          <c:showBubbleSize val="0"/>
        </c:dLbls>
        <c:gapWidth val="150"/>
        <c:overlap val="100"/>
        <c:axId val="91788800"/>
        <c:axId val="91790336"/>
      </c:barChart>
      <c:catAx>
        <c:axId val="91788800"/>
        <c:scaling>
          <c:orientation val="minMax"/>
        </c:scaling>
        <c:delete val="0"/>
        <c:axPos val="b"/>
        <c:numFmt formatCode="0" sourceLinked="1"/>
        <c:majorTickMark val="out"/>
        <c:minorTickMark val="none"/>
        <c:tickLblPos val="nextTo"/>
        <c:crossAx val="91790336"/>
        <c:crosses val="autoZero"/>
        <c:auto val="1"/>
        <c:lblAlgn val="ctr"/>
        <c:lblOffset val="100"/>
        <c:noMultiLvlLbl val="0"/>
      </c:catAx>
      <c:valAx>
        <c:axId val="91790336"/>
        <c:scaling>
          <c:orientation val="minMax"/>
        </c:scaling>
        <c:delete val="1"/>
        <c:axPos val="l"/>
        <c:majorGridlines/>
        <c:numFmt formatCode="0%" sourceLinked="1"/>
        <c:majorTickMark val="out"/>
        <c:minorTickMark val="none"/>
        <c:tickLblPos val="nextTo"/>
        <c:crossAx val="91788800"/>
        <c:crosses val="autoZero"/>
        <c:crossBetween val="between"/>
      </c:valAx>
    </c:plotArea>
    <c:legend>
      <c:legendPos val="r"/>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Agriculture</a:t>
            </a:r>
          </a:p>
        </c:rich>
      </c:tx>
      <c:layout>
        <c:manualLayout>
          <c:xMode val="edge"/>
          <c:yMode val="edge"/>
          <c:x val="0.43303974358974356"/>
          <c:y val="2.7777777777777776E-2"/>
        </c:manualLayout>
      </c:layout>
      <c:overlay val="0"/>
    </c:title>
    <c:autoTitleDeleted val="0"/>
    <c:plotArea>
      <c:layout/>
      <c:barChart>
        <c:barDir val="col"/>
        <c:grouping val="clustered"/>
        <c:varyColors val="0"/>
        <c:ser>
          <c:idx val="0"/>
          <c:order val="0"/>
          <c:tx>
            <c:v>Male</c:v>
          </c:tx>
          <c:spPr>
            <a:solidFill>
              <a:srgbClr val="006C67"/>
            </a:solidFill>
          </c:spPr>
          <c:invertIfNegative val="0"/>
          <c:cat>
            <c:numRef>
              <c:f>'Emp by sex'!$A$36:$A$40</c:f>
              <c:numCache>
                <c:formatCode>General</c:formatCode>
                <c:ptCount val="5"/>
                <c:pt idx="0">
                  <c:v>1991</c:v>
                </c:pt>
                <c:pt idx="1">
                  <c:v>2000</c:v>
                </c:pt>
                <c:pt idx="2">
                  <c:v>2005</c:v>
                </c:pt>
                <c:pt idx="3">
                  <c:v>2010</c:v>
                </c:pt>
                <c:pt idx="4">
                  <c:v>2012</c:v>
                </c:pt>
              </c:numCache>
            </c:numRef>
          </c:cat>
          <c:val>
            <c:numRef>
              <c:f>'Emp by sex'!$C$36:$C$40</c:f>
              <c:numCache>
                <c:formatCode>0%</c:formatCode>
                <c:ptCount val="5"/>
                <c:pt idx="0">
                  <c:v>0.82592501038119304</c:v>
                </c:pt>
                <c:pt idx="1">
                  <c:v>0.83774832239755026</c:v>
                </c:pt>
                <c:pt idx="2">
                  <c:v>0.82189351413135237</c:v>
                </c:pt>
                <c:pt idx="3">
                  <c:v>0.8002838142455343</c:v>
                </c:pt>
                <c:pt idx="4">
                  <c:v>0.79845622734727939</c:v>
                </c:pt>
              </c:numCache>
            </c:numRef>
          </c:val>
        </c:ser>
        <c:ser>
          <c:idx val="1"/>
          <c:order val="1"/>
          <c:tx>
            <c:v>Female</c:v>
          </c:tx>
          <c:spPr>
            <a:solidFill>
              <a:srgbClr val="F7941E"/>
            </a:solidFill>
          </c:spPr>
          <c:invertIfNegative val="0"/>
          <c:cat>
            <c:numRef>
              <c:f>'Emp by sex'!$A$36:$A$40</c:f>
              <c:numCache>
                <c:formatCode>General</c:formatCode>
                <c:ptCount val="5"/>
                <c:pt idx="0">
                  <c:v>1991</c:v>
                </c:pt>
                <c:pt idx="1">
                  <c:v>2000</c:v>
                </c:pt>
                <c:pt idx="2">
                  <c:v>2005</c:v>
                </c:pt>
                <c:pt idx="3">
                  <c:v>2010</c:v>
                </c:pt>
                <c:pt idx="4">
                  <c:v>2012</c:v>
                </c:pt>
              </c:numCache>
            </c:numRef>
          </c:cat>
          <c:val>
            <c:numRef>
              <c:f>'Emp by sex'!$D$36:$D$40</c:f>
              <c:numCache>
                <c:formatCode>0%</c:formatCode>
                <c:ptCount val="5"/>
                <c:pt idx="0">
                  <c:v>0.17407493540892144</c:v>
                </c:pt>
                <c:pt idx="1">
                  <c:v>0.16225186193411101</c:v>
                </c:pt>
                <c:pt idx="2">
                  <c:v>0.17810674293962592</c:v>
                </c:pt>
                <c:pt idx="3">
                  <c:v>0.19971624250596456</c:v>
                </c:pt>
                <c:pt idx="4">
                  <c:v>0.201543827848568</c:v>
                </c:pt>
              </c:numCache>
            </c:numRef>
          </c:val>
        </c:ser>
        <c:dLbls>
          <c:showLegendKey val="0"/>
          <c:showVal val="0"/>
          <c:showCatName val="0"/>
          <c:showSerName val="0"/>
          <c:showPercent val="0"/>
          <c:showBubbleSize val="0"/>
        </c:dLbls>
        <c:gapWidth val="150"/>
        <c:axId val="94969856"/>
        <c:axId val="94971392"/>
      </c:barChart>
      <c:catAx>
        <c:axId val="94969856"/>
        <c:scaling>
          <c:orientation val="minMax"/>
        </c:scaling>
        <c:delete val="0"/>
        <c:axPos val="b"/>
        <c:numFmt formatCode="General" sourceLinked="1"/>
        <c:majorTickMark val="out"/>
        <c:minorTickMark val="none"/>
        <c:tickLblPos val="nextTo"/>
        <c:crossAx val="94971392"/>
        <c:crosses val="autoZero"/>
        <c:auto val="1"/>
        <c:lblAlgn val="ctr"/>
        <c:lblOffset val="100"/>
        <c:noMultiLvlLbl val="0"/>
      </c:catAx>
      <c:valAx>
        <c:axId val="94971392"/>
        <c:scaling>
          <c:orientation val="minMax"/>
          <c:max val="1"/>
        </c:scaling>
        <c:delete val="0"/>
        <c:axPos val="l"/>
        <c:majorGridlines/>
        <c:numFmt formatCode="0%" sourceLinked="1"/>
        <c:majorTickMark val="out"/>
        <c:minorTickMark val="none"/>
        <c:tickLblPos val="nextTo"/>
        <c:crossAx val="94969856"/>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Industry</a:t>
            </a:r>
          </a:p>
        </c:rich>
      </c:tx>
      <c:layout>
        <c:manualLayout>
          <c:xMode val="edge"/>
          <c:yMode val="edge"/>
          <c:x val="0.38402339181286549"/>
          <c:y val="2.7777777777777776E-2"/>
        </c:manualLayout>
      </c:layout>
      <c:overlay val="0"/>
    </c:title>
    <c:autoTitleDeleted val="0"/>
    <c:plotArea>
      <c:layout/>
      <c:barChart>
        <c:barDir val="col"/>
        <c:grouping val="clustered"/>
        <c:varyColors val="0"/>
        <c:ser>
          <c:idx val="0"/>
          <c:order val="0"/>
          <c:tx>
            <c:v>Male</c:v>
          </c:tx>
          <c:spPr>
            <a:solidFill>
              <a:srgbClr val="006C67"/>
            </a:solidFill>
          </c:spPr>
          <c:invertIfNegative val="0"/>
          <c:cat>
            <c:numRef>
              <c:f>'Emp by sex'!$A$36:$A$40</c:f>
              <c:numCache>
                <c:formatCode>General</c:formatCode>
                <c:ptCount val="5"/>
                <c:pt idx="0">
                  <c:v>1991</c:v>
                </c:pt>
                <c:pt idx="1">
                  <c:v>2000</c:v>
                </c:pt>
                <c:pt idx="2">
                  <c:v>2005</c:v>
                </c:pt>
                <c:pt idx="3">
                  <c:v>2010</c:v>
                </c:pt>
                <c:pt idx="4">
                  <c:v>2012</c:v>
                </c:pt>
              </c:numCache>
            </c:numRef>
          </c:cat>
          <c:val>
            <c:numRef>
              <c:f>'Emp by sex'!$E$36:$E$40</c:f>
              <c:numCache>
                <c:formatCode>0%</c:formatCode>
                <c:ptCount val="5"/>
                <c:pt idx="0">
                  <c:v>0.88855314355892934</c:v>
                </c:pt>
                <c:pt idx="1">
                  <c:v>0.8956912281206415</c:v>
                </c:pt>
                <c:pt idx="2">
                  <c:v>0.87627887256854176</c:v>
                </c:pt>
                <c:pt idx="3">
                  <c:v>0.86563391752427166</c:v>
                </c:pt>
                <c:pt idx="4">
                  <c:v>0.85877361771575722</c:v>
                </c:pt>
              </c:numCache>
            </c:numRef>
          </c:val>
        </c:ser>
        <c:ser>
          <c:idx val="1"/>
          <c:order val="1"/>
          <c:tx>
            <c:v>Female</c:v>
          </c:tx>
          <c:spPr>
            <a:solidFill>
              <a:srgbClr val="F7941E"/>
            </a:solidFill>
          </c:spPr>
          <c:invertIfNegative val="0"/>
          <c:cat>
            <c:numRef>
              <c:f>'Emp by sex'!$A$36:$A$40</c:f>
              <c:numCache>
                <c:formatCode>General</c:formatCode>
                <c:ptCount val="5"/>
                <c:pt idx="0">
                  <c:v>1991</c:v>
                </c:pt>
                <c:pt idx="1">
                  <c:v>2000</c:v>
                </c:pt>
                <c:pt idx="2">
                  <c:v>2005</c:v>
                </c:pt>
                <c:pt idx="3">
                  <c:v>2010</c:v>
                </c:pt>
                <c:pt idx="4">
                  <c:v>2012</c:v>
                </c:pt>
              </c:numCache>
            </c:numRef>
          </c:cat>
          <c:val>
            <c:numRef>
              <c:f>'Emp by sex'!$F$36:$F$40</c:f>
              <c:numCache>
                <c:formatCode>0%</c:formatCode>
                <c:ptCount val="5"/>
                <c:pt idx="0">
                  <c:v>0.11144706625761766</c:v>
                </c:pt>
                <c:pt idx="1">
                  <c:v>0.10430881183162358</c:v>
                </c:pt>
                <c:pt idx="2">
                  <c:v>0.12372111238611996</c:v>
                </c:pt>
                <c:pt idx="3">
                  <c:v>0.13436608247572832</c:v>
                </c:pt>
                <c:pt idx="4">
                  <c:v>0.14122638228424278</c:v>
                </c:pt>
              </c:numCache>
            </c:numRef>
          </c:val>
        </c:ser>
        <c:dLbls>
          <c:showLegendKey val="0"/>
          <c:showVal val="0"/>
          <c:showCatName val="0"/>
          <c:showSerName val="0"/>
          <c:showPercent val="0"/>
          <c:showBubbleSize val="0"/>
        </c:dLbls>
        <c:gapWidth val="150"/>
        <c:axId val="94992256"/>
        <c:axId val="94993792"/>
      </c:barChart>
      <c:catAx>
        <c:axId val="94992256"/>
        <c:scaling>
          <c:orientation val="minMax"/>
        </c:scaling>
        <c:delete val="0"/>
        <c:axPos val="b"/>
        <c:numFmt formatCode="General" sourceLinked="1"/>
        <c:majorTickMark val="out"/>
        <c:minorTickMark val="none"/>
        <c:tickLblPos val="nextTo"/>
        <c:crossAx val="94993792"/>
        <c:crosses val="autoZero"/>
        <c:auto val="1"/>
        <c:lblAlgn val="ctr"/>
        <c:lblOffset val="100"/>
        <c:noMultiLvlLbl val="0"/>
      </c:catAx>
      <c:valAx>
        <c:axId val="94993792"/>
        <c:scaling>
          <c:orientation val="minMax"/>
          <c:max val="1"/>
        </c:scaling>
        <c:delete val="1"/>
        <c:axPos val="l"/>
        <c:majorGridlines/>
        <c:numFmt formatCode="0%" sourceLinked="1"/>
        <c:majorTickMark val="out"/>
        <c:minorTickMark val="none"/>
        <c:tickLblPos val="nextTo"/>
        <c:crossAx val="94992256"/>
        <c:crosses val="autoZero"/>
        <c:crossBetween val="between"/>
      </c:valAx>
    </c:plotArea>
    <c:legend>
      <c:legendPos val="b"/>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Services</a:t>
            </a:r>
          </a:p>
        </c:rich>
      </c:tx>
      <c:layout>
        <c:manualLayout>
          <c:xMode val="edge"/>
          <c:yMode val="edge"/>
          <c:x val="0.28404773082942097"/>
          <c:y val="2.7777777777777776E-2"/>
        </c:manualLayout>
      </c:layout>
      <c:overlay val="0"/>
    </c:title>
    <c:autoTitleDeleted val="0"/>
    <c:plotArea>
      <c:layout/>
      <c:barChart>
        <c:barDir val="col"/>
        <c:grouping val="clustered"/>
        <c:varyColors val="0"/>
        <c:ser>
          <c:idx val="0"/>
          <c:order val="0"/>
          <c:tx>
            <c:v>Male</c:v>
          </c:tx>
          <c:spPr>
            <a:solidFill>
              <a:srgbClr val="006C67"/>
            </a:solidFill>
          </c:spPr>
          <c:invertIfNegative val="0"/>
          <c:cat>
            <c:numRef>
              <c:f>'Emp by sex'!$A$36:$A$40</c:f>
              <c:numCache>
                <c:formatCode>General</c:formatCode>
                <c:ptCount val="5"/>
                <c:pt idx="0">
                  <c:v>1991</c:v>
                </c:pt>
                <c:pt idx="1">
                  <c:v>2000</c:v>
                </c:pt>
                <c:pt idx="2">
                  <c:v>2005</c:v>
                </c:pt>
                <c:pt idx="3">
                  <c:v>2010</c:v>
                </c:pt>
                <c:pt idx="4">
                  <c:v>2012</c:v>
                </c:pt>
              </c:numCache>
            </c:numRef>
          </c:cat>
          <c:val>
            <c:numRef>
              <c:f>'Emp by sex'!$G$36:$G$40</c:f>
              <c:numCache>
                <c:formatCode>0%</c:formatCode>
                <c:ptCount val="5"/>
                <c:pt idx="0">
                  <c:v>0.94139293633435839</c:v>
                </c:pt>
                <c:pt idx="1">
                  <c:v>0.94257548308954664</c:v>
                </c:pt>
                <c:pt idx="2">
                  <c:v>0.93147078053023524</c:v>
                </c:pt>
                <c:pt idx="3">
                  <c:v>0.91861507963766154</c:v>
                </c:pt>
                <c:pt idx="4">
                  <c:v>0.91295921644748079</c:v>
                </c:pt>
              </c:numCache>
            </c:numRef>
          </c:val>
        </c:ser>
        <c:ser>
          <c:idx val="1"/>
          <c:order val="1"/>
          <c:tx>
            <c:v>Female</c:v>
          </c:tx>
          <c:spPr>
            <a:solidFill>
              <a:srgbClr val="F7941E"/>
            </a:solidFill>
          </c:spPr>
          <c:invertIfNegative val="0"/>
          <c:cat>
            <c:numRef>
              <c:f>'Emp by sex'!$A$36:$A$40</c:f>
              <c:numCache>
                <c:formatCode>General</c:formatCode>
                <c:ptCount val="5"/>
                <c:pt idx="0">
                  <c:v>1991</c:v>
                </c:pt>
                <c:pt idx="1">
                  <c:v>2000</c:v>
                </c:pt>
                <c:pt idx="2">
                  <c:v>2005</c:v>
                </c:pt>
                <c:pt idx="3">
                  <c:v>2010</c:v>
                </c:pt>
                <c:pt idx="4">
                  <c:v>2012</c:v>
                </c:pt>
              </c:numCache>
            </c:numRef>
          </c:cat>
          <c:val>
            <c:numRef>
              <c:f>'Emp by sex'!$H$36:$H$40</c:f>
              <c:numCache>
                <c:formatCode>0%</c:formatCode>
                <c:ptCount val="5"/>
                <c:pt idx="0">
                  <c:v>5.8607076281492948E-2</c:v>
                </c:pt>
                <c:pt idx="1">
                  <c:v>5.7424249733379541E-2</c:v>
                </c:pt>
                <c:pt idx="2">
                  <c:v>6.8529276921680399E-2</c:v>
                </c:pt>
                <c:pt idx="3">
                  <c:v>8.1384533372548307E-2</c:v>
                </c:pt>
                <c:pt idx="4">
                  <c:v>8.7041045388372387E-2</c:v>
                </c:pt>
              </c:numCache>
            </c:numRef>
          </c:val>
        </c:ser>
        <c:dLbls>
          <c:showLegendKey val="0"/>
          <c:showVal val="0"/>
          <c:showCatName val="0"/>
          <c:showSerName val="0"/>
          <c:showPercent val="0"/>
          <c:showBubbleSize val="0"/>
        </c:dLbls>
        <c:gapWidth val="150"/>
        <c:axId val="95625984"/>
        <c:axId val="95627520"/>
      </c:barChart>
      <c:catAx>
        <c:axId val="95625984"/>
        <c:scaling>
          <c:orientation val="minMax"/>
        </c:scaling>
        <c:delete val="0"/>
        <c:axPos val="b"/>
        <c:numFmt formatCode="General" sourceLinked="1"/>
        <c:majorTickMark val="out"/>
        <c:minorTickMark val="none"/>
        <c:tickLblPos val="nextTo"/>
        <c:crossAx val="95627520"/>
        <c:crosses val="autoZero"/>
        <c:auto val="1"/>
        <c:lblAlgn val="ctr"/>
        <c:lblOffset val="100"/>
        <c:noMultiLvlLbl val="0"/>
      </c:catAx>
      <c:valAx>
        <c:axId val="95627520"/>
        <c:scaling>
          <c:orientation val="minMax"/>
          <c:max val="1"/>
        </c:scaling>
        <c:delete val="1"/>
        <c:axPos val="l"/>
        <c:majorGridlines/>
        <c:numFmt formatCode="0%" sourceLinked="1"/>
        <c:majorTickMark val="out"/>
        <c:minorTickMark val="none"/>
        <c:tickLblPos val="nextTo"/>
        <c:crossAx val="95625984"/>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1991-2000</a:t>
            </a:r>
          </a:p>
        </c:rich>
      </c:tx>
      <c:layout/>
      <c:overlay val="0"/>
    </c:title>
    <c:autoTitleDeleted val="0"/>
    <c:plotArea>
      <c:layout/>
      <c:bubbleChart>
        <c:varyColors val="0"/>
        <c:ser>
          <c:idx val="0"/>
          <c:order val="0"/>
          <c:tx>
            <c:v>Agriculture</c:v>
          </c:tx>
          <c:spPr>
            <a:solidFill>
              <a:srgbClr val="13CF44"/>
            </a:solidFill>
          </c:spPr>
          <c:invertIfNegative val="0"/>
          <c:xVal>
            <c:numRef>
              <c:f>'Rel. prod. cf employment'!$B$6</c:f>
              <c:numCache>
                <c:formatCode>#,##0.0_ ;\-#,##0.0\ </c:formatCode>
                <c:ptCount val="1"/>
                <c:pt idx="0">
                  <c:v>0.6240698914668954</c:v>
                </c:pt>
              </c:numCache>
            </c:numRef>
          </c:xVal>
          <c:yVal>
            <c:numRef>
              <c:f>'Rel. prod. cf employment'!$C$6</c:f>
              <c:numCache>
                <c:formatCode>#,##0.0_ ;\-#,##0.0\ </c:formatCode>
                <c:ptCount val="1"/>
                <c:pt idx="0">
                  <c:v>0.88838629699256344</c:v>
                </c:pt>
              </c:numCache>
            </c:numRef>
          </c:yVal>
          <c:bubbleSize>
            <c:numRef>
              <c:f>'Rel. prod. cf employment'!$E$6</c:f>
              <c:numCache>
                <c:formatCode>#,##0_ ;\-#,##0\ </c:formatCode>
                <c:ptCount val="1"/>
                <c:pt idx="0">
                  <c:v>2871</c:v>
                </c:pt>
              </c:numCache>
            </c:numRef>
          </c:bubbleSize>
          <c:bubble3D val="1"/>
        </c:ser>
        <c:ser>
          <c:idx val="1"/>
          <c:order val="1"/>
          <c:tx>
            <c:v>Mining &amp; utilities</c:v>
          </c:tx>
          <c:spPr>
            <a:solidFill>
              <a:srgbClr val="000000"/>
            </a:solidFill>
            <a:ln w="25400">
              <a:noFill/>
            </a:ln>
          </c:spPr>
          <c:invertIfNegative val="0"/>
          <c:xVal>
            <c:numRef>
              <c:f>'Rel. prod. cf employment'!$B$7</c:f>
              <c:numCache>
                <c:formatCode>#,##0.0_ ;\-#,##0.0\ </c:formatCode>
                <c:ptCount val="1"/>
                <c:pt idx="0">
                  <c:v>-3.3963914363086545E-2</c:v>
                </c:pt>
              </c:numCache>
            </c:numRef>
          </c:xVal>
          <c:yVal>
            <c:numRef>
              <c:f>'Rel. prod. cf employment'!$C$7</c:f>
              <c:numCache>
                <c:formatCode>#,##0.0_ ;\-#,##0.0\ </c:formatCode>
                <c:ptCount val="1"/>
                <c:pt idx="0">
                  <c:v>0.38993278923321262</c:v>
                </c:pt>
              </c:numCache>
            </c:numRef>
          </c:yVal>
          <c:bubbleSize>
            <c:numRef>
              <c:f>'Rel. prod. cf employment'!$E$7</c:f>
              <c:numCache>
                <c:formatCode>#,##0_ ;\-#,##0\ </c:formatCode>
                <c:ptCount val="1"/>
                <c:pt idx="0">
                  <c:v>50</c:v>
                </c:pt>
              </c:numCache>
            </c:numRef>
          </c:bubbleSize>
          <c:bubble3D val="1"/>
        </c:ser>
        <c:ser>
          <c:idx val="2"/>
          <c:order val="2"/>
          <c:tx>
            <c:v>Manufacturing</c:v>
          </c:tx>
          <c:spPr>
            <a:solidFill>
              <a:srgbClr val="CC6600"/>
            </a:solidFill>
            <a:ln w="25400">
              <a:noFill/>
            </a:ln>
          </c:spPr>
          <c:invertIfNegative val="0"/>
          <c:xVal>
            <c:numRef>
              <c:f>'Rel. prod. cf employment'!$B$8</c:f>
              <c:numCache>
                <c:formatCode>#,##0.0_ ;\-#,##0.0\ </c:formatCode>
                <c:ptCount val="1"/>
                <c:pt idx="0">
                  <c:v>-1.0455979556842863</c:v>
                </c:pt>
              </c:numCache>
            </c:numRef>
          </c:xVal>
          <c:yVal>
            <c:numRef>
              <c:f>'Rel. prod. cf employment'!$C$8</c:f>
              <c:numCache>
                <c:formatCode>#,##0.0_ ;\-#,##0.0\ </c:formatCode>
                <c:ptCount val="1"/>
                <c:pt idx="0">
                  <c:v>0.82170627318085843</c:v>
                </c:pt>
              </c:numCache>
            </c:numRef>
          </c:yVal>
          <c:bubbleSize>
            <c:numRef>
              <c:f>'Rel. prod. cf employment'!$E$8</c:f>
              <c:numCache>
                <c:formatCode>#,##0_ ;\-#,##0\ </c:formatCode>
                <c:ptCount val="1"/>
                <c:pt idx="0">
                  <c:v>949</c:v>
                </c:pt>
              </c:numCache>
            </c:numRef>
          </c:bubbleSize>
          <c:bubble3D val="1"/>
        </c:ser>
        <c:ser>
          <c:idx val="3"/>
          <c:order val="3"/>
          <c:tx>
            <c:v>Construction</c:v>
          </c:tx>
          <c:spPr>
            <a:solidFill>
              <a:srgbClr val="FFFF00"/>
            </a:solidFill>
            <a:ln w="25400">
              <a:noFill/>
            </a:ln>
          </c:spPr>
          <c:invertIfNegative val="0"/>
          <c:xVal>
            <c:numRef>
              <c:f>'Rel. prod. cf employment'!$B$9</c:f>
              <c:numCache>
                <c:formatCode>#,##0.0_ ;\-#,##0.0\ </c:formatCode>
                <c:ptCount val="1"/>
                <c:pt idx="0">
                  <c:v>0.10505645914003314</c:v>
                </c:pt>
              </c:numCache>
            </c:numRef>
          </c:xVal>
          <c:yVal>
            <c:numRef>
              <c:f>'Rel. prod. cf employment'!$C$9</c:f>
              <c:numCache>
                <c:formatCode>#,##0.0_ ;\-#,##0.0\ </c:formatCode>
                <c:ptCount val="1"/>
                <c:pt idx="0">
                  <c:v>4.2238499908739913</c:v>
                </c:pt>
              </c:numCache>
            </c:numRef>
          </c:yVal>
          <c:bubbleSize>
            <c:numRef>
              <c:f>'Rel. prod. cf employment'!$E$9</c:f>
              <c:numCache>
                <c:formatCode>#,##0_ ;\-#,##0\ </c:formatCode>
                <c:ptCount val="1"/>
                <c:pt idx="0">
                  <c:v>61</c:v>
                </c:pt>
              </c:numCache>
            </c:numRef>
          </c:bubbleSize>
          <c:bubble3D val="1"/>
        </c:ser>
        <c:ser>
          <c:idx val="4"/>
          <c:order val="4"/>
          <c:tx>
            <c:v>Wholesale, retail, hotels</c:v>
          </c:tx>
          <c:spPr>
            <a:solidFill>
              <a:srgbClr val="6666FF"/>
            </a:solidFill>
            <a:ln w="25400">
              <a:noFill/>
            </a:ln>
          </c:spPr>
          <c:invertIfNegative val="0"/>
          <c:xVal>
            <c:numRef>
              <c:f>'Rel. prod. cf employment'!$B$10</c:f>
              <c:numCache>
                <c:formatCode>#,##0.0_ ;\-#,##0.0\ </c:formatCode>
                <c:ptCount val="1"/>
                <c:pt idx="0">
                  <c:v>-0.16479236737114178</c:v>
                </c:pt>
              </c:numCache>
            </c:numRef>
          </c:xVal>
          <c:yVal>
            <c:numRef>
              <c:f>'Rel. prod. cf employment'!$C$10</c:f>
              <c:numCache>
                <c:formatCode>#,##0.0_ ;\-#,##0.0\ </c:formatCode>
                <c:ptCount val="1"/>
                <c:pt idx="0">
                  <c:v>1.0687557199352242</c:v>
                </c:pt>
              </c:numCache>
            </c:numRef>
          </c:yVal>
          <c:bubbleSize>
            <c:numRef>
              <c:f>'Rel. prod. cf employment'!$E$10</c:f>
              <c:numCache>
                <c:formatCode>#,##0_ ;\-#,##0\ </c:formatCode>
                <c:ptCount val="1"/>
                <c:pt idx="0">
                  <c:v>194</c:v>
                </c:pt>
              </c:numCache>
            </c:numRef>
          </c:bubbleSize>
          <c:bubble3D val="1"/>
        </c:ser>
        <c:ser>
          <c:idx val="5"/>
          <c:order val="5"/>
          <c:tx>
            <c:v>Transport, storage, comms</c:v>
          </c:tx>
          <c:spPr>
            <a:solidFill>
              <a:srgbClr val="66FFFF"/>
            </a:solidFill>
            <a:ln w="25400">
              <a:noFill/>
            </a:ln>
          </c:spPr>
          <c:invertIfNegative val="0"/>
          <c:xVal>
            <c:numRef>
              <c:f>'Rel. prod. cf employment'!$B$11</c:f>
              <c:numCache>
                <c:formatCode>#,##0.0_ ;\-#,##0.0\ </c:formatCode>
                <c:ptCount val="1"/>
                <c:pt idx="0">
                  <c:v>0.20193613996706272</c:v>
                </c:pt>
              </c:numCache>
            </c:numRef>
          </c:xVal>
          <c:yVal>
            <c:numRef>
              <c:f>'Rel. prod. cf employment'!$C$11</c:f>
              <c:numCache>
                <c:formatCode>#,##0.0_ ;\-#,##0.0\ </c:formatCode>
                <c:ptCount val="1"/>
                <c:pt idx="0">
                  <c:v>2.8157720890033504</c:v>
                </c:pt>
              </c:numCache>
            </c:numRef>
          </c:yVal>
          <c:bubbleSize>
            <c:numRef>
              <c:f>'Rel. prod. cf employment'!$E$11</c:f>
              <c:numCache>
                <c:formatCode>#,##0_ ;\-#,##0\ </c:formatCode>
                <c:ptCount val="1"/>
                <c:pt idx="0">
                  <c:v>131</c:v>
                </c:pt>
              </c:numCache>
            </c:numRef>
          </c:bubbleSize>
          <c:bubble3D val="1"/>
        </c:ser>
        <c:ser>
          <c:idx val="6"/>
          <c:order val="6"/>
          <c:tx>
            <c:v>Other</c:v>
          </c:tx>
          <c:spPr>
            <a:solidFill>
              <a:srgbClr val="FF00FF"/>
            </a:solidFill>
            <a:ln w="25400">
              <a:noFill/>
            </a:ln>
          </c:spPr>
          <c:invertIfNegative val="0"/>
          <c:xVal>
            <c:numRef>
              <c:f>'Rel. prod. cf employment'!$B$12</c:f>
              <c:numCache>
                <c:formatCode>#,##0.0_ ;\-#,##0.0\ </c:formatCode>
                <c:ptCount val="1"/>
                <c:pt idx="0">
                  <c:v>0.31329174684451999</c:v>
                </c:pt>
              </c:numCache>
            </c:numRef>
          </c:xVal>
          <c:yVal>
            <c:numRef>
              <c:f>'Rel. prod. cf employment'!$C$12</c:f>
              <c:numCache>
                <c:formatCode>#,##0.0_ ;\-#,##0.0\ </c:formatCode>
                <c:ptCount val="1"/>
                <c:pt idx="0">
                  <c:v>1.2527533071813592</c:v>
                </c:pt>
              </c:numCache>
            </c:numRef>
          </c:yVal>
          <c:bubbleSize>
            <c:numRef>
              <c:f>'Rel. prod. cf employment'!$E$12</c:f>
              <c:numCache>
                <c:formatCode>#,##0_ ;\-#,##0\ </c:formatCode>
                <c:ptCount val="1"/>
                <c:pt idx="0">
                  <c:v>286</c:v>
                </c:pt>
              </c:numCache>
            </c:numRef>
          </c:bubbleSize>
          <c:bubble3D val="1"/>
        </c:ser>
        <c:dLbls>
          <c:showLegendKey val="0"/>
          <c:showVal val="0"/>
          <c:showCatName val="0"/>
          <c:showSerName val="0"/>
          <c:showPercent val="0"/>
          <c:showBubbleSize val="0"/>
        </c:dLbls>
        <c:bubbleScale val="100"/>
        <c:showNegBubbles val="0"/>
        <c:axId val="83501440"/>
        <c:axId val="83503360"/>
      </c:bubbleChart>
      <c:valAx>
        <c:axId val="83501440"/>
        <c:scaling>
          <c:orientation val="minMax"/>
        </c:scaling>
        <c:delete val="0"/>
        <c:axPos val="b"/>
        <c:title>
          <c:tx>
            <c:rich>
              <a:bodyPr/>
              <a:lstStyle/>
              <a:p>
                <a:pPr>
                  <a:defRPr sz="800" b="0"/>
                </a:pPr>
                <a:r>
                  <a:rPr lang="en-US" sz="800" b="0"/>
                  <a:t>Percentage point change in employment</a:t>
                </a:r>
                <a:r>
                  <a:rPr lang="en-US" sz="800" b="0" baseline="0"/>
                  <a:t> share</a:t>
                </a:r>
                <a:r>
                  <a:rPr lang="en-US" sz="800" b="0"/>
                  <a:t>, 1991-2000</a:t>
                </a:r>
              </a:p>
            </c:rich>
          </c:tx>
          <c:layout/>
          <c:overlay val="0"/>
        </c:title>
        <c:numFmt formatCode="#,##0.0_ ;\-#,##0.0\ " sourceLinked="1"/>
        <c:majorTickMark val="out"/>
        <c:minorTickMark val="none"/>
        <c:tickLblPos val="low"/>
        <c:crossAx val="83503360"/>
        <c:crosses val="autoZero"/>
        <c:crossBetween val="midCat"/>
      </c:valAx>
      <c:valAx>
        <c:axId val="83503360"/>
        <c:scaling>
          <c:orientation val="minMax"/>
          <c:min val="0"/>
        </c:scaling>
        <c:delete val="0"/>
        <c:axPos val="l"/>
        <c:majorGridlines/>
        <c:title>
          <c:tx>
            <c:rich>
              <a:bodyPr rot="-5400000" vert="horz"/>
              <a:lstStyle/>
              <a:p>
                <a:pPr>
                  <a:defRPr sz="800" b="0"/>
                </a:pPr>
                <a:r>
                  <a:rPr lang="en-US" sz="800" b="0"/>
                  <a:t>Relative productivity level, 2000</a:t>
                </a:r>
              </a:p>
            </c:rich>
          </c:tx>
          <c:layout/>
          <c:overlay val="0"/>
        </c:title>
        <c:numFmt formatCode="#,##0.0_ ;\-#,##0.0\ " sourceLinked="1"/>
        <c:majorTickMark val="out"/>
        <c:minorTickMark val="none"/>
        <c:tickLblPos val="low"/>
        <c:crossAx val="83501440"/>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2000-05</a:t>
            </a:r>
          </a:p>
        </c:rich>
      </c:tx>
      <c:layout/>
      <c:overlay val="0"/>
    </c:title>
    <c:autoTitleDeleted val="0"/>
    <c:plotArea>
      <c:layout/>
      <c:bubbleChart>
        <c:varyColors val="0"/>
        <c:ser>
          <c:idx val="0"/>
          <c:order val="0"/>
          <c:tx>
            <c:v>Agriculture</c:v>
          </c:tx>
          <c:spPr>
            <a:solidFill>
              <a:srgbClr val="13CF44"/>
            </a:solidFill>
          </c:spPr>
          <c:invertIfNegative val="0"/>
          <c:xVal>
            <c:numRef>
              <c:f>'Rel. prod. cf employment'!$B$23</c:f>
              <c:numCache>
                <c:formatCode>#,##0.0_ ;\-#,##0.0\ </c:formatCode>
                <c:ptCount val="1"/>
                <c:pt idx="0">
                  <c:v>-1.9881397026352019</c:v>
                </c:pt>
              </c:numCache>
            </c:numRef>
          </c:xVal>
          <c:yVal>
            <c:numRef>
              <c:f>'Rel. prod. cf employment'!$C$23</c:f>
              <c:numCache>
                <c:formatCode>#,##0.0_ ;\-#,##0.0\ </c:formatCode>
                <c:ptCount val="1"/>
                <c:pt idx="0">
                  <c:v>0.59757768018974122</c:v>
                </c:pt>
              </c:numCache>
            </c:numRef>
          </c:yVal>
          <c:bubbleSize>
            <c:numRef>
              <c:f>'Rel. prod. cf employment'!$E$23</c:f>
              <c:numCache>
                <c:formatCode>#,##0_ ;\-#,##0\ </c:formatCode>
                <c:ptCount val="1"/>
                <c:pt idx="0">
                  <c:v>3377</c:v>
                </c:pt>
              </c:numCache>
            </c:numRef>
          </c:bubbleSize>
          <c:bubble3D val="1"/>
        </c:ser>
        <c:ser>
          <c:idx val="1"/>
          <c:order val="1"/>
          <c:tx>
            <c:v>Mining &amp; utilities</c:v>
          </c:tx>
          <c:spPr>
            <a:solidFill>
              <a:srgbClr val="000000"/>
            </a:solidFill>
            <a:ln w="25400">
              <a:noFill/>
            </a:ln>
          </c:spPr>
          <c:invertIfNegative val="0"/>
          <c:xVal>
            <c:numRef>
              <c:f>'Rel. prod. cf employment'!$B$24</c:f>
              <c:numCache>
                <c:formatCode>#,##0.0_ ;\-#,##0.0\ </c:formatCode>
                <c:ptCount val="1"/>
                <c:pt idx="0">
                  <c:v>2.3166264809405979E-2</c:v>
                </c:pt>
              </c:numCache>
            </c:numRef>
          </c:xVal>
          <c:yVal>
            <c:numRef>
              <c:f>'Rel. prod. cf employment'!$C$24</c:f>
              <c:numCache>
                <c:formatCode>#,##0.0_ ;\-#,##0.0\ </c:formatCode>
                <c:ptCount val="1"/>
                <c:pt idx="0">
                  <c:v>0.38903877136018084</c:v>
                </c:pt>
              </c:numCache>
            </c:numRef>
          </c:yVal>
          <c:bubbleSize>
            <c:numRef>
              <c:f>'Rel. prod. cf employment'!$E$24</c:f>
              <c:numCache>
                <c:formatCode>#,##0_ ;\-#,##0\ </c:formatCode>
                <c:ptCount val="1"/>
                <c:pt idx="0">
                  <c:v>62</c:v>
                </c:pt>
              </c:numCache>
            </c:numRef>
          </c:bubbleSize>
          <c:bubble3D val="1"/>
        </c:ser>
        <c:ser>
          <c:idx val="2"/>
          <c:order val="2"/>
          <c:tx>
            <c:v>Manufacturing</c:v>
          </c:tx>
          <c:spPr>
            <a:solidFill>
              <a:srgbClr val="CC6600"/>
            </a:solidFill>
            <a:ln w="25400">
              <a:noFill/>
            </a:ln>
          </c:spPr>
          <c:invertIfNegative val="0"/>
          <c:xVal>
            <c:numRef>
              <c:f>'Rel. prod. cf employment'!$B$25</c:f>
              <c:numCache>
                <c:formatCode>#,##0.0_ ;\-#,##0.0\ </c:formatCode>
                <c:ptCount val="1"/>
                <c:pt idx="0">
                  <c:v>0.48030484313836297</c:v>
                </c:pt>
              </c:numCache>
            </c:numRef>
          </c:xVal>
          <c:yVal>
            <c:numRef>
              <c:f>'Rel. prod. cf employment'!$C$25</c:f>
              <c:numCache>
                <c:formatCode>#,##0.0_ ;\-#,##0.0\ </c:formatCode>
                <c:ptCount val="1"/>
                <c:pt idx="0">
                  <c:v>0.78034675654081953</c:v>
                </c:pt>
              </c:numCache>
            </c:numRef>
          </c:yVal>
          <c:bubbleSize>
            <c:numRef>
              <c:f>'Rel. prod. cf employment'!$E$25</c:f>
              <c:numCache>
                <c:formatCode>#,##0_ ;\-#,##0\ </c:formatCode>
                <c:ptCount val="1"/>
                <c:pt idx="0">
                  <c:v>1179</c:v>
                </c:pt>
              </c:numCache>
            </c:numRef>
          </c:bubbleSize>
          <c:bubble3D val="1"/>
        </c:ser>
        <c:ser>
          <c:idx val="3"/>
          <c:order val="3"/>
          <c:tx>
            <c:v>Construction</c:v>
          </c:tx>
          <c:spPr>
            <a:solidFill>
              <a:srgbClr val="FFFF00"/>
            </a:solidFill>
            <a:ln w="25400">
              <a:noFill/>
            </a:ln>
          </c:spPr>
          <c:invertIfNegative val="0"/>
          <c:xVal>
            <c:numRef>
              <c:f>'Rel. prod. cf employment'!$B$26</c:f>
              <c:numCache>
                <c:formatCode>#,##0.0_ ;\-#,##0.0\ </c:formatCode>
                <c:ptCount val="1"/>
                <c:pt idx="0">
                  <c:v>0.39737089237857037</c:v>
                </c:pt>
              </c:numCache>
            </c:numRef>
          </c:xVal>
          <c:yVal>
            <c:numRef>
              <c:f>'Rel. prod. cf employment'!$C$26</c:f>
              <c:numCache>
                <c:formatCode>#,##0.0_ ;\-#,##0.0\ </c:formatCode>
                <c:ptCount val="1"/>
                <c:pt idx="0">
                  <c:v>5.6461935219846877</c:v>
                </c:pt>
              </c:numCache>
            </c:numRef>
          </c:yVal>
          <c:bubbleSize>
            <c:numRef>
              <c:f>'Rel. prod. cf employment'!$E$26</c:f>
              <c:numCache>
                <c:formatCode>#,##0_ ;\-#,##0\ </c:formatCode>
                <c:ptCount val="1"/>
                <c:pt idx="0">
                  <c:v>96</c:v>
                </c:pt>
              </c:numCache>
            </c:numRef>
          </c:bubbleSize>
          <c:bubble3D val="1"/>
        </c:ser>
        <c:ser>
          <c:idx val="4"/>
          <c:order val="4"/>
          <c:tx>
            <c:v>Wholesale, retail, hotels</c:v>
          </c:tx>
          <c:spPr>
            <a:solidFill>
              <a:srgbClr val="6666FF"/>
            </a:solidFill>
            <a:ln w="25400">
              <a:noFill/>
            </a:ln>
          </c:spPr>
          <c:invertIfNegative val="0"/>
          <c:xVal>
            <c:numRef>
              <c:f>'Rel. prod. cf employment'!$B$27</c:f>
              <c:numCache>
                <c:formatCode>#,##0.0_ ;\-#,##0.0\ </c:formatCode>
                <c:ptCount val="1"/>
                <c:pt idx="0">
                  <c:v>0.22476545553881344</c:v>
                </c:pt>
              </c:numCache>
            </c:numRef>
          </c:xVal>
          <c:yVal>
            <c:numRef>
              <c:f>'Rel. prod. cf employment'!$C$27</c:f>
              <c:numCache>
                <c:formatCode>#,##0.0_ ;\-#,##0.0\ </c:formatCode>
                <c:ptCount val="1"/>
                <c:pt idx="0">
                  <c:v>2.0877833841115137</c:v>
                </c:pt>
              </c:numCache>
            </c:numRef>
          </c:yVal>
          <c:bubbleSize>
            <c:numRef>
              <c:f>'Rel. prod. cf employment'!$E$27</c:f>
              <c:numCache>
                <c:formatCode>#,##0_ ;\-#,##0\ </c:formatCode>
                <c:ptCount val="1"/>
                <c:pt idx="0">
                  <c:v>248</c:v>
                </c:pt>
              </c:numCache>
            </c:numRef>
          </c:bubbleSize>
          <c:bubble3D val="1"/>
        </c:ser>
        <c:ser>
          <c:idx val="5"/>
          <c:order val="5"/>
          <c:tx>
            <c:v>Transport, storage, comms</c:v>
          </c:tx>
          <c:spPr>
            <a:solidFill>
              <a:srgbClr val="66FFFF"/>
            </a:solidFill>
            <a:ln w="25400">
              <a:noFill/>
            </a:ln>
          </c:spPr>
          <c:invertIfNegative val="0"/>
          <c:xVal>
            <c:numRef>
              <c:f>'Rel. prod. cf employment'!$B$28</c:f>
              <c:numCache>
                <c:formatCode>#,##0.0_ ;\-#,##0.0\ </c:formatCode>
                <c:ptCount val="1"/>
                <c:pt idx="0">
                  <c:v>0.3971713208347265</c:v>
                </c:pt>
              </c:numCache>
            </c:numRef>
          </c:xVal>
          <c:yVal>
            <c:numRef>
              <c:f>'Rel. prod. cf employment'!$C$28</c:f>
              <c:numCache>
                <c:formatCode>#,##0.0_ ;\-#,##0.0\ </c:formatCode>
                <c:ptCount val="1"/>
                <c:pt idx="0">
                  <c:v>3.7651206945268867</c:v>
                </c:pt>
              </c:numCache>
            </c:numRef>
          </c:yVal>
          <c:bubbleSize>
            <c:numRef>
              <c:f>'Rel. prod. cf employment'!$E$28</c:f>
              <c:numCache>
                <c:formatCode>#,##0_ ;\-#,##0\ </c:formatCode>
                <c:ptCount val="1"/>
                <c:pt idx="0">
                  <c:v>181</c:v>
                </c:pt>
              </c:numCache>
            </c:numRef>
          </c:bubbleSize>
          <c:bubble3D val="1"/>
        </c:ser>
        <c:ser>
          <c:idx val="6"/>
          <c:order val="6"/>
          <c:tx>
            <c:v>Other</c:v>
          </c:tx>
          <c:spPr>
            <a:solidFill>
              <a:srgbClr val="FF00FF"/>
            </a:solidFill>
            <a:ln w="25400">
              <a:noFill/>
            </a:ln>
          </c:spPr>
          <c:invertIfNegative val="0"/>
          <c:xVal>
            <c:numRef>
              <c:f>'Rel. prod. cf employment'!$B$29</c:f>
              <c:numCache>
                <c:formatCode>#,##0.0_ ;\-#,##0.0\ </c:formatCode>
                <c:ptCount val="1"/>
                <c:pt idx="0">
                  <c:v>0.46536092593532796</c:v>
                </c:pt>
              </c:numCache>
            </c:numRef>
          </c:xVal>
          <c:yVal>
            <c:numRef>
              <c:f>'Rel. prod. cf employment'!$C$29</c:f>
              <c:numCache>
                <c:formatCode>#,##0.0_ ;\-#,##0.0\ </c:formatCode>
                <c:ptCount val="1"/>
                <c:pt idx="0">
                  <c:v>2.1783893864175177</c:v>
                </c:pt>
              </c:numCache>
            </c:numRef>
          </c:yVal>
          <c:bubbleSize>
            <c:numRef>
              <c:f>'Rel. prod. cf employment'!$E$29</c:f>
              <c:numCache>
                <c:formatCode>#,##0_ ;\-#,##0\ </c:formatCode>
                <c:ptCount val="1"/>
                <c:pt idx="0">
                  <c:v>373</c:v>
                </c:pt>
              </c:numCache>
            </c:numRef>
          </c:bubbleSize>
          <c:bubble3D val="1"/>
        </c:ser>
        <c:dLbls>
          <c:showLegendKey val="0"/>
          <c:showVal val="0"/>
          <c:showCatName val="0"/>
          <c:showSerName val="0"/>
          <c:showPercent val="0"/>
          <c:showBubbleSize val="0"/>
        </c:dLbls>
        <c:bubbleScale val="100"/>
        <c:showNegBubbles val="0"/>
        <c:axId val="83701760"/>
        <c:axId val="83703680"/>
      </c:bubbleChart>
      <c:valAx>
        <c:axId val="83701760"/>
        <c:scaling>
          <c:orientation val="minMax"/>
        </c:scaling>
        <c:delete val="0"/>
        <c:axPos val="b"/>
        <c:title>
          <c:tx>
            <c:rich>
              <a:bodyPr/>
              <a:lstStyle/>
              <a:p>
                <a:pPr>
                  <a:defRPr sz="800" b="0"/>
                </a:pPr>
                <a:r>
                  <a:rPr lang="en-US" sz="800" b="0"/>
                  <a:t>Percentage point change in employment share, 2000-05</a:t>
                </a:r>
              </a:p>
            </c:rich>
          </c:tx>
          <c:layout/>
          <c:overlay val="0"/>
        </c:title>
        <c:numFmt formatCode="#,##0.0_ ;\-#,##0.0\ " sourceLinked="1"/>
        <c:majorTickMark val="out"/>
        <c:minorTickMark val="none"/>
        <c:tickLblPos val="low"/>
        <c:crossAx val="83703680"/>
        <c:crosses val="autoZero"/>
        <c:crossBetween val="midCat"/>
      </c:valAx>
      <c:valAx>
        <c:axId val="83703680"/>
        <c:scaling>
          <c:orientation val="minMax"/>
          <c:min val="0"/>
        </c:scaling>
        <c:delete val="0"/>
        <c:axPos val="l"/>
        <c:majorGridlines/>
        <c:title>
          <c:tx>
            <c:rich>
              <a:bodyPr rot="-5400000" vert="horz"/>
              <a:lstStyle/>
              <a:p>
                <a:pPr>
                  <a:defRPr sz="800" b="0"/>
                </a:pPr>
                <a:r>
                  <a:rPr lang="en-US" sz="800" b="0"/>
                  <a:t>Relative productivity level, 2005</a:t>
                </a:r>
              </a:p>
            </c:rich>
          </c:tx>
          <c:layout/>
          <c:overlay val="0"/>
        </c:title>
        <c:numFmt formatCode="#,##0.0_ ;\-#,##0.0\ " sourceLinked="1"/>
        <c:majorTickMark val="out"/>
        <c:minorTickMark val="none"/>
        <c:tickLblPos val="low"/>
        <c:crossAx val="83701760"/>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2005-10</a:t>
            </a:r>
          </a:p>
        </c:rich>
      </c:tx>
      <c:layout/>
      <c:overlay val="0"/>
    </c:title>
    <c:autoTitleDeleted val="0"/>
    <c:plotArea>
      <c:layout/>
      <c:bubbleChart>
        <c:varyColors val="0"/>
        <c:ser>
          <c:idx val="0"/>
          <c:order val="0"/>
          <c:tx>
            <c:v>Agriculture</c:v>
          </c:tx>
          <c:spPr>
            <a:solidFill>
              <a:srgbClr val="13CF44"/>
            </a:solidFill>
          </c:spPr>
          <c:invertIfNegative val="0"/>
          <c:xVal>
            <c:numRef>
              <c:f>'Rel. prod. cf employment'!$B$40</c:f>
              <c:numCache>
                <c:formatCode>#,##0.0_ ;\-#,##0.0\ </c:formatCode>
                <c:ptCount val="1"/>
                <c:pt idx="0">
                  <c:v>-1.1406879955767621</c:v>
                </c:pt>
              </c:numCache>
            </c:numRef>
          </c:xVal>
          <c:yVal>
            <c:numRef>
              <c:f>'Rel. prod. cf employment'!$C$40</c:f>
              <c:numCache>
                <c:formatCode>#,##0.0_ ;\-#,##0.0\ </c:formatCode>
                <c:ptCount val="1"/>
                <c:pt idx="0">
                  <c:v>0.44984851331893583</c:v>
                </c:pt>
              </c:numCache>
            </c:numRef>
          </c:yVal>
          <c:bubbleSize>
            <c:numRef>
              <c:f>'Rel. prod. cf employment'!$E$40</c:f>
              <c:numCache>
                <c:formatCode>#,##0_ ;\-#,##0\ </c:formatCode>
                <c:ptCount val="1"/>
                <c:pt idx="0">
                  <c:v>3847</c:v>
                </c:pt>
              </c:numCache>
            </c:numRef>
          </c:bubbleSize>
          <c:bubble3D val="1"/>
        </c:ser>
        <c:ser>
          <c:idx val="1"/>
          <c:order val="1"/>
          <c:tx>
            <c:v>Mining &amp; utilities</c:v>
          </c:tx>
          <c:spPr>
            <a:solidFill>
              <a:srgbClr val="000000"/>
            </a:solidFill>
            <a:ln w="25400">
              <a:noFill/>
            </a:ln>
          </c:spPr>
          <c:invertIfNegative val="0"/>
          <c:xVal>
            <c:numRef>
              <c:f>'Rel. prod. cf employment'!$B$41</c:f>
              <c:numCache>
                <c:formatCode>#,##0.0_ ;\-#,##0.0\ </c:formatCode>
                <c:ptCount val="1"/>
                <c:pt idx="0">
                  <c:v>4.7000267391883455E-4</c:v>
                </c:pt>
              </c:numCache>
            </c:numRef>
          </c:xVal>
          <c:yVal>
            <c:numRef>
              <c:f>'Rel. prod. cf employment'!$C$41</c:f>
              <c:numCache>
                <c:formatCode>#,##0.0_ ;\-#,##0.0\ </c:formatCode>
                <c:ptCount val="1"/>
                <c:pt idx="0">
                  <c:v>0.61546315178868816</c:v>
                </c:pt>
              </c:numCache>
            </c:numRef>
          </c:yVal>
          <c:bubbleSize>
            <c:numRef>
              <c:f>'Rel. prod. cf employment'!$E$41</c:f>
              <c:numCache>
                <c:formatCode>#,##0_ ;\-#,##0\ </c:formatCode>
                <c:ptCount val="1"/>
                <c:pt idx="0">
                  <c:v>72</c:v>
                </c:pt>
              </c:numCache>
            </c:numRef>
          </c:bubbleSize>
          <c:bubble3D val="1"/>
        </c:ser>
        <c:ser>
          <c:idx val="2"/>
          <c:order val="2"/>
          <c:tx>
            <c:v>Manufacturing</c:v>
          </c:tx>
          <c:spPr>
            <a:solidFill>
              <a:srgbClr val="CC6600"/>
            </a:solidFill>
            <a:ln w="25400">
              <a:noFill/>
            </a:ln>
          </c:spPr>
          <c:invertIfNegative val="0"/>
          <c:xVal>
            <c:numRef>
              <c:f>'Rel. prod. cf employment'!$B$42</c:f>
              <c:numCache>
                <c:formatCode>#,##0.0_ ;\-#,##0.0\ </c:formatCode>
                <c:ptCount val="1"/>
                <c:pt idx="0">
                  <c:v>-2.9140873618319532</c:v>
                </c:pt>
              </c:numCache>
            </c:numRef>
          </c:xVal>
          <c:yVal>
            <c:numRef>
              <c:f>'Rel. prod. cf employment'!$C$42</c:f>
              <c:numCache>
                <c:formatCode>#,##0.0_ ;\-#,##0.0\ </c:formatCode>
                <c:ptCount val="1"/>
                <c:pt idx="0">
                  <c:v>0.6920303921201626</c:v>
                </c:pt>
              </c:numCache>
            </c:numRef>
          </c:yVal>
          <c:bubbleSize>
            <c:numRef>
              <c:f>'Rel. prod. cf employment'!$E$42</c:f>
              <c:numCache>
                <c:formatCode>#,##0_ ;\-#,##0\ </c:formatCode>
                <c:ptCount val="1"/>
                <c:pt idx="0">
                  <c:v>1182</c:v>
                </c:pt>
              </c:numCache>
            </c:numRef>
          </c:bubbleSize>
          <c:bubble3D val="1"/>
        </c:ser>
        <c:ser>
          <c:idx val="3"/>
          <c:order val="3"/>
          <c:tx>
            <c:v>Construction</c:v>
          </c:tx>
          <c:spPr>
            <a:solidFill>
              <a:srgbClr val="FFFF00"/>
            </a:solidFill>
            <a:ln w="25400">
              <a:noFill/>
            </a:ln>
          </c:spPr>
          <c:invertIfNegative val="0"/>
          <c:xVal>
            <c:numRef>
              <c:f>'Rel. prod. cf employment'!$B$43</c:f>
              <c:numCache>
                <c:formatCode>#,##0.0_ ;\-#,##0.0\ </c:formatCode>
                <c:ptCount val="1"/>
                <c:pt idx="0">
                  <c:v>7.125920058547619E-2</c:v>
                </c:pt>
              </c:numCache>
            </c:numRef>
          </c:xVal>
          <c:yVal>
            <c:numRef>
              <c:f>'Rel. prod. cf employment'!$C$43</c:f>
              <c:numCache>
                <c:formatCode>#,##0.0_ ;\-#,##0.0\ </c:formatCode>
                <c:ptCount val="1"/>
                <c:pt idx="0">
                  <c:v>6.220964846741551</c:v>
                </c:pt>
              </c:numCache>
            </c:numRef>
          </c:yVal>
          <c:bubbleSize>
            <c:numRef>
              <c:f>'Rel. prod. cf employment'!$E$43</c:f>
              <c:numCache>
                <c:formatCode>#,##0_ ;\-#,##0\ </c:formatCode>
                <c:ptCount val="1"/>
                <c:pt idx="0">
                  <c:v>116</c:v>
                </c:pt>
              </c:numCache>
            </c:numRef>
          </c:bubbleSize>
          <c:bubble3D val="1"/>
        </c:ser>
        <c:ser>
          <c:idx val="4"/>
          <c:order val="4"/>
          <c:tx>
            <c:v>Wholesale, retail, hotels</c:v>
          </c:tx>
          <c:spPr>
            <a:solidFill>
              <a:srgbClr val="6666FF"/>
            </a:solidFill>
            <a:ln w="25400">
              <a:noFill/>
            </a:ln>
          </c:spPr>
          <c:invertIfNegative val="0"/>
          <c:xVal>
            <c:numRef>
              <c:f>'Rel. prod. cf employment'!$B$44</c:f>
              <c:numCache>
                <c:formatCode>#,##0.0_ ;\-#,##0.0\ </c:formatCode>
                <c:ptCount val="1"/>
                <c:pt idx="0">
                  <c:v>0.73591093370051741</c:v>
                </c:pt>
              </c:numCache>
            </c:numRef>
          </c:xVal>
          <c:yVal>
            <c:numRef>
              <c:f>'Rel. prod. cf employment'!$C$44</c:f>
              <c:numCache>
                <c:formatCode>#,##0.0_ ;\-#,##0.0\ </c:formatCode>
                <c:ptCount val="1"/>
                <c:pt idx="0">
                  <c:v>1.5501298414274132</c:v>
                </c:pt>
              </c:numCache>
            </c:numRef>
          </c:yVal>
          <c:bubbleSize>
            <c:numRef>
              <c:f>'Rel. prod. cf employment'!$E$44</c:f>
              <c:numCache>
                <c:formatCode>#,##0_ ;\-#,##0\ </c:formatCode>
                <c:ptCount val="1"/>
                <c:pt idx="0">
                  <c:v>335</c:v>
                </c:pt>
              </c:numCache>
            </c:numRef>
          </c:bubbleSize>
          <c:bubble3D val="1"/>
        </c:ser>
        <c:ser>
          <c:idx val="5"/>
          <c:order val="5"/>
          <c:tx>
            <c:v>Transport, storage, comms</c:v>
          </c:tx>
          <c:spPr>
            <a:solidFill>
              <a:srgbClr val="66FFFF"/>
            </a:solidFill>
            <a:ln w="25400">
              <a:noFill/>
            </a:ln>
          </c:spPr>
          <c:invertIfNegative val="0"/>
          <c:xVal>
            <c:numRef>
              <c:f>'Rel. prod. cf employment'!$B$45</c:f>
              <c:numCache>
                <c:formatCode>#,##0.0_ ;\-#,##0.0\ </c:formatCode>
                <c:ptCount val="1"/>
                <c:pt idx="0">
                  <c:v>1.2633813442008517</c:v>
                </c:pt>
              </c:numCache>
            </c:numRef>
          </c:xVal>
          <c:yVal>
            <c:numRef>
              <c:f>'Rel. prod. cf employment'!$C$45</c:f>
              <c:numCache>
                <c:formatCode>#,##0.0_ ;\-#,##0.0\ </c:formatCode>
                <c:ptCount val="1"/>
                <c:pt idx="0">
                  <c:v>4.8127630946692106</c:v>
                </c:pt>
              </c:numCache>
            </c:numRef>
          </c:yVal>
          <c:bubbleSize>
            <c:numRef>
              <c:f>'Rel. prod. cf employment'!$E$45</c:f>
              <c:numCache>
                <c:formatCode>#,##0_ ;\-#,##0\ </c:formatCode>
                <c:ptCount val="1"/>
                <c:pt idx="0">
                  <c:v>291</c:v>
                </c:pt>
              </c:numCache>
            </c:numRef>
          </c:bubbleSize>
          <c:bubble3D val="1"/>
        </c:ser>
        <c:ser>
          <c:idx val="6"/>
          <c:order val="6"/>
          <c:tx>
            <c:v>Other</c:v>
          </c:tx>
          <c:spPr>
            <a:solidFill>
              <a:srgbClr val="FF00FF"/>
            </a:solidFill>
            <a:ln w="25400">
              <a:noFill/>
            </a:ln>
          </c:spPr>
          <c:invertIfNegative val="0"/>
          <c:xVal>
            <c:numRef>
              <c:f>'Rel. prod. cf employment'!$B$46</c:f>
              <c:numCache>
                <c:formatCode>#,##0.0_ ;\-#,##0.0\ </c:formatCode>
                <c:ptCount val="1"/>
                <c:pt idx="0">
                  <c:v>1.983753876247957</c:v>
                </c:pt>
              </c:numCache>
            </c:numRef>
          </c:xVal>
          <c:yVal>
            <c:numRef>
              <c:f>'Rel. prod. cf employment'!$C$46</c:f>
              <c:numCache>
                <c:formatCode>#,##0.0_ ;\-#,##0.0\ </c:formatCode>
                <c:ptCount val="1"/>
                <c:pt idx="0">
                  <c:v>2.0869643199969512</c:v>
                </c:pt>
              </c:numCache>
            </c:numRef>
          </c:yVal>
          <c:bubbleSize>
            <c:numRef>
              <c:f>'Rel. prod. cf employment'!$E$46</c:f>
              <c:numCache>
                <c:formatCode>#,##0_ ;\-#,##0\ </c:formatCode>
                <c:ptCount val="1"/>
                <c:pt idx="0">
                  <c:v>560</c:v>
                </c:pt>
              </c:numCache>
            </c:numRef>
          </c:bubbleSize>
          <c:bubble3D val="1"/>
        </c:ser>
        <c:dLbls>
          <c:showLegendKey val="0"/>
          <c:showVal val="0"/>
          <c:showCatName val="0"/>
          <c:showSerName val="0"/>
          <c:showPercent val="0"/>
          <c:showBubbleSize val="0"/>
        </c:dLbls>
        <c:bubbleScale val="100"/>
        <c:showNegBubbles val="0"/>
        <c:axId val="83754368"/>
        <c:axId val="83637760"/>
      </c:bubbleChart>
      <c:valAx>
        <c:axId val="83754368"/>
        <c:scaling>
          <c:orientation val="minMax"/>
        </c:scaling>
        <c:delete val="0"/>
        <c:axPos val="b"/>
        <c:title>
          <c:tx>
            <c:rich>
              <a:bodyPr/>
              <a:lstStyle/>
              <a:p>
                <a:pPr>
                  <a:defRPr sz="800" b="0"/>
                </a:pPr>
                <a:r>
                  <a:rPr lang="en-US" sz="800" b="0"/>
                  <a:t>Percentage point change in employment share, 2005-10</a:t>
                </a:r>
              </a:p>
            </c:rich>
          </c:tx>
          <c:layout/>
          <c:overlay val="0"/>
        </c:title>
        <c:numFmt formatCode="#,##0.0_ ;\-#,##0.0\ " sourceLinked="1"/>
        <c:majorTickMark val="out"/>
        <c:minorTickMark val="none"/>
        <c:tickLblPos val="low"/>
        <c:crossAx val="83637760"/>
        <c:crosses val="autoZero"/>
        <c:crossBetween val="midCat"/>
      </c:valAx>
      <c:valAx>
        <c:axId val="83637760"/>
        <c:scaling>
          <c:orientation val="minMax"/>
          <c:min val="0"/>
        </c:scaling>
        <c:delete val="0"/>
        <c:axPos val="l"/>
        <c:majorGridlines/>
        <c:title>
          <c:tx>
            <c:rich>
              <a:bodyPr rot="-5400000" vert="horz"/>
              <a:lstStyle/>
              <a:p>
                <a:pPr>
                  <a:defRPr sz="800" b="0"/>
                </a:pPr>
                <a:r>
                  <a:rPr lang="en-US" sz="800" b="0"/>
                  <a:t>Relative productivity level, 2010</a:t>
                </a:r>
              </a:p>
            </c:rich>
          </c:tx>
          <c:layout/>
          <c:overlay val="0"/>
        </c:title>
        <c:numFmt formatCode="#,##0.0_ ;\-#,##0.0\ " sourceLinked="1"/>
        <c:majorTickMark val="out"/>
        <c:minorTickMark val="none"/>
        <c:tickLblPos val="low"/>
        <c:crossAx val="83754368"/>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2010-13</a:t>
            </a:r>
          </a:p>
        </c:rich>
      </c:tx>
      <c:layout/>
      <c:overlay val="0"/>
    </c:title>
    <c:autoTitleDeleted val="0"/>
    <c:plotArea>
      <c:layout/>
      <c:bubbleChart>
        <c:varyColors val="0"/>
        <c:ser>
          <c:idx val="0"/>
          <c:order val="0"/>
          <c:tx>
            <c:v>Agriculture</c:v>
          </c:tx>
          <c:spPr>
            <a:solidFill>
              <a:srgbClr val="13CF44"/>
            </a:solidFill>
          </c:spPr>
          <c:invertIfNegative val="0"/>
          <c:xVal>
            <c:numRef>
              <c:f>'Rel. prod. cf employment'!$B$57</c:f>
              <c:numCache>
                <c:formatCode>#,##0.0_ ;\-#,##0.0\ </c:formatCode>
                <c:ptCount val="1"/>
                <c:pt idx="0">
                  <c:v>-1.9443029693098879</c:v>
                </c:pt>
              </c:numCache>
            </c:numRef>
          </c:xVal>
          <c:yVal>
            <c:numRef>
              <c:f>'Rel. prod. cf employment'!$C$57</c:f>
              <c:numCache>
                <c:formatCode>#,##0.0_ ;\-#,##0.0\ </c:formatCode>
                <c:ptCount val="1"/>
                <c:pt idx="0">
                  <c:v>0.41464113199530134</c:v>
                </c:pt>
              </c:numCache>
            </c:numRef>
          </c:yVal>
          <c:bubbleSize>
            <c:numRef>
              <c:f>'Rel. prod. cf employment'!$E$57</c:f>
              <c:numCache>
                <c:formatCode>#,##0_ ;\-#,##0\ </c:formatCode>
                <c:ptCount val="1"/>
                <c:pt idx="0">
                  <c:v>4119</c:v>
                </c:pt>
              </c:numCache>
            </c:numRef>
          </c:bubbleSize>
          <c:bubble3D val="1"/>
        </c:ser>
        <c:ser>
          <c:idx val="1"/>
          <c:order val="1"/>
          <c:tx>
            <c:v>Mining &amp; utilities</c:v>
          </c:tx>
          <c:spPr>
            <a:solidFill>
              <a:srgbClr val="000000"/>
            </a:solidFill>
            <a:ln w="25400">
              <a:noFill/>
            </a:ln>
          </c:spPr>
          <c:invertIfNegative val="0"/>
          <c:xVal>
            <c:numRef>
              <c:f>'Rel. prod. cf employment'!$B$58</c:f>
              <c:numCache>
                <c:formatCode>#,##0.0_ ;\-#,##0.0\ </c:formatCode>
                <c:ptCount val="1"/>
                <c:pt idx="0">
                  <c:v>4.7016158070752656E-2</c:v>
                </c:pt>
              </c:numCache>
            </c:numRef>
          </c:xVal>
          <c:yVal>
            <c:numRef>
              <c:f>'Rel. prod. cf employment'!$C$58</c:f>
              <c:numCache>
                <c:formatCode>#,##0.0_ ;\-#,##0.0\ </c:formatCode>
                <c:ptCount val="1"/>
                <c:pt idx="0">
                  <c:v>0.8247607335438718</c:v>
                </c:pt>
              </c:numCache>
            </c:numRef>
          </c:yVal>
          <c:bubbleSize>
            <c:numRef>
              <c:f>'Rel. prod. cf employment'!$E$58</c:f>
              <c:numCache>
                <c:formatCode>#,##0_ ;\-#,##0\ </c:formatCode>
                <c:ptCount val="1"/>
                <c:pt idx="0">
                  <c:v>83</c:v>
                </c:pt>
              </c:numCache>
            </c:numRef>
          </c:bubbleSize>
          <c:bubble3D val="1"/>
        </c:ser>
        <c:ser>
          <c:idx val="2"/>
          <c:order val="2"/>
          <c:tx>
            <c:v>Manufacturing</c:v>
          </c:tx>
          <c:spPr>
            <a:solidFill>
              <a:srgbClr val="CC6600"/>
            </a:solidFill>
            <a:ln w="25400">
              <a:noFill/>
            </a:ln>
          </c:spPr>
          <c:invertIfNegative val="0"/>
          <c:xVal>
            <c:numRef>
              <c:f>'Rel. prod. cf employment'!$B$59</c:f>
              <c:numCache>
                <c:formatCode>#,##0.0_ ;\-#,##0.0\ </c:formatCode>
                <c:ptCount val="1"/>
                <c:pt idx="0">
                  <c:v>-0.42198814930060635</c:v>
                </c:pt>
              </c:numCache>
            </c:numRef>
          </c:xVal>
          <c:yVal>
            <c:numRef>
              <c:f>'Rel. prod. cf employment'!$C$59</c:f>
              <c:numCache>
                <c:formatCode>#,##0.0_ ;\-#,##0.0\ </c:formatCode>
                <c:ptCount val="1"/>
                <c:pt idx="0">
                  <c:v>0.60744237349106323</c:v>
                </c:pt>
              </c:numCache>
            </c:numRef>
          </c:yVal>
          <c:bubbleSize>
            <c:numRef>
              <c:f>'Rel. prod. cf employment'!$E$59</c:f>
              <c:numCache>
                <c:formatCode>#,##0_ ;\-#,##0\ </c:formatCode>
                <c:ptCount val="1"/>
                <c:pt idx="0">
                  <c:v>1278</c:v>
                </c:pt>
              </c:numCache>
            </c:numRef>
          </c:bubbleSize>
          <c:bubble3D val="1"/>
        </c:ser>
        <c:ser>
          <c:idx val="3"/>
          <c:order val="3"/>
          <c:tx>
            <c:v>Construction</c:v>
          </c:tx>
          <c:spPr>
            <a:solidFill>
              <a:srgbClr val="FFFF00"/>
            </a:solidFill>
            <a:ln w="25400">
              <a:noFill/>
            </a:ln>
          </c:spPr>
          <c:invertIfNegative val="0"/>
          <c:xVal>
            <c:numRef>
              <c:f>'Rel. prod. cf employment'!$B$60</c:f>
              <c:numCache>
                <c:formatCode>#,##0.0_ ;\-#,##0.0\ </c:formatCode>
                <c:ptCount val="1"/>
                <c:pt idx="0">
                  <c:v>0.1643548570376161</c:v>
                </c:pt>
              </c:numCache>
            </c:numRef>
          </c:xVal>
          <c:yVal>
            <c:numRef>
              <c:f>'Rel. prod. cf employment'!$C$60</c:f>
              <c:numCache>
                <c:formatCode>#,##0.0_ ;\-#,##0.0\ </c:formatCode>
                <c:ptCount val="1"/>
                <c:pt idx="0">
                  <c:v>5.7969767872447937</c:v>
                </c:pt>
              </c:numCache>
            </c:numRef>
          </c:yVal>
          <c:bubbleSize>
            <c:numRef>
              <c:f>'Rel. prod. cf employment'!$E$60</c:f>
              <c:numCache>
                <c:formatCode>#,##0_ ;\-#,##0\ </c:formatCode>
                <c:ptCount val="1"/>
                <c:pt idx="0">
                  <c:v>140</c:v>
                </c:pt>
              </c:numCache>
            </c:numRef>
          </c:bubbleSize>
          <c:bubble3D val="1"/>
        </c:ser>
        <c:ser>
          <c:idx val="4"/>
          <c:order val="4"/>
          <c:tx>
            <c:v>Wholesale, retail, hotels</c:v>
          </c:tx>
          <c:spPr>
            <a:solidFill>
              <a:srgbClr val="6666FF"/>
            </a:solidFill>
            <a:ln w="25400">
              <a:noFill/>
            </a:ln>
          </c:spPr>
          <c:invertIfNegative val="0"/>
          <c:xVal>
            <c:numRef>
              <c:f>'Rel. prod. cf employment'!$B$61</c:f>
              <c:numCache>
                <c:formatCode>#,##0.0_ ;\-#,##0.0\ </c:formatCode>
                <c:ptCount val="1"/>
                <c:pt idx="0">
                  <c:v>0.54083681442989739</c:v>
                </c:pt>
              </c:numCache>
            </c:numRef>
          </c:xVal>
          <c:yVal>
            <c:numRef>
              <c:f>'Rel. prod. cf employment'!$C$61</c:f>
              <c:numCache>
                <c:formatCode>#,##0.0_ ;\-#,##0.0\ </c:formatCode>
                <c:ptCount val="1"/>
                <c:pt idx="0">
                  <c:v>1.4930373577485161</c:v>
                </c:pt>
              </c:numCache>
            </c:numRef>
          </c:yVal>
          <c:bubbleSize>
            <c:numRef>
              <c:f>'Rel. prod. cf employment'!$E$61</c:f>
              <c:numCache>
                <c:formatCode>#,##0_ ;\-#,##0\ </c:formatCode>
                <c:ptCount val="1"/>
                <c:pt idx="0">
                  <c:v>409</c:v>
                </c:pt>
              </c:numCache>
            </c:numRef>
          </c:bubbleSize>
          <c:bubble3D val="1"/>
        </c:ser>
        <c:ser>
          <c:idx val="5"/>
          <c:order val="5"/>
          <c:tx>
            <c:v>Transport, storage, comms</c:v>
          </c:tx>
          <c:spPr>
            <a:solidFill>
              <a:srgbClr val="66FFFF"/>
            </a:solidFill>
            <a:ln w="25400">
              <a:noFill/>
            </a:ln>
          </c:spPr>
          <c:invertIfNegative val="0"/>
          <c:xVal>
            <c:numRef>
              <c:f>'Rel. prod. cf employment'!$B$62</c:f>
              <c:numCache>
                <c:formatCode>#,##0.0_ ;\-#,##0.0\ </c:formatCode>
                <c:ptCount val="1"/>
                <c:pt idx="0">
                  <c:v>0.49406974566769257</c:v>
                </c:pt>
              </c:numCache>
            </c:numRef>
          </c:xVal>
          <c:yVal>
            <c:numRef>
              <c:f>'Rel. prod. cf employment'!$C$62</c:f>
              <c:numCache>
                <c:formatCode>#,##0.0_ ;\-#,##0.0\ </c:formatCode>
                <c:ptCount val="1"/>
                <c:pt idx="0">
                  <c:v>4.8767025266394723</c:v>
                </c:pt>
              </c:numCache>
            </c:numRef>
          </c:yVal>
          <c:bubbleSize>
            <c:numRef>
              <c:f>'Rel. prod. cf employment'!$E$62</c:f>
              <c:numCache>
                <c:formatCode>#,##0_ ;\-#,##0\ </c:formatCode>
                <c:ptCount val="1"/>
                <c:pt idx="0">
                  <c:v>357</c:v>
                </c:pt>
              </c:numCache>
            </c:numRef>
          </c:bubbleSize>
          <c:bubble3D val="1"/>
        </c:ser>
        <c:ser>
          <c:idx val="6"/>
          <c:order val="6"/>
          <c:tx>
            <c:v>Other</c:v>
          </c:tx>
          <c:spPr>
            <a:solidFill>
              <a:srgbClr val="FF00FF"/>
            </a:solidFill>
            <a:ln w="25400">
              <a:noFill/>
            </a:ln>
          </c:spPr>
          <c:invertIfNegative val="0"/>
          <c:xVal>
            <c:numRef>
              <c:f>'Rel. prod. cf employment'!$B$63</c:f>
              <c:numCache>
                <c:formatCode>#,##0.0_ ;\-#,##0.0\ </c:formatCode>
                <c:ptCount val="1"/>
                <c:pt idx="0">
                  <c:v>1.1200135434045286</c:v>
                </c:pt>
              </c:numCache>
            </c:numRef>
          </c:xVal>
          <c:yVal>
            <c:numRef>
              <c:f>'Rel. prod. cf employment'!$C$63</c:f>
              <c:numCache>
                <c:formatCode>#,##0.0_ ;\-#,##0.0\ </c:formatCode>
                <c:ptCount val="1"/>
                <c:pt idx="0">
                  <c:v>1.9586764686150615</c:v>
                </c:pt>
              </c:numCache>
            </c:numRef>
          </c:yVal>
          <c:bubbleSize>
            <c:numRef>
              <c:f>'Rel. prod. cf employment'!$E$63</c:f>
              <c:numCache>
                <c:formatCode>#,##0_ ;\-#,##0\ </c:formatCode>
                <c:ptCount val="1"/>
                <c:pt idx="0">
                  <c:v>699</c:v>
                </c:pt>
              </c:numCache>
            </c:numRef>
          </c:bubbleSize>
          <c:bubble3D val="1"/>
        </c:ser>
        <c:dLbls>
          <c:showLegendKey val="0"/>
          <c:showVal val="0"/>
          <c:showCatName val="0"/>
          <c:showSerName val="0"/>
          <c:showPercent val="0"/>
          <c:showBubbleSize val="0"/>
        </c:dLbls>
        <c:bubbleScale val="100"/>
        <c:showNegBubbles val="0"/>
        <c:axId val="83684352"/>
        <c:axId val="83829888"/>
      </c:bubbleChart>
      <c:valAx>
        <c:axId val="83684352"/>
        <c:scaling>
          <c:orientation val="minMax"/>
        </c:scaling>
        <c:delete val="0"/>
        <c:axPos val="b"/>
        <c:title>
          <c:tx>
            <c:rich>
              <a:bodyPr/>
              <a:lstStyle/>
              <a:p>
                <a:pPr>
                  <a:defRPr sz="800" b="0"/>
                </a:pPr>
                <a:r>
                  <a:rPr lang="en-US" sz="800" b="0"/>
                  <a:t>Percentage point change in employment share, 2010-13</a:t>
                </a:r>
              </a:p>
            </c:rich>
          </c:tx>
          <c:layout/>
          <c:overlay val="0"/>
        </c:title>
        <c:numFmt formatCode="#,##0.0_ ;\-#,##0.0\ " sourceLinked="1"/>
        <c:majorTickMark val="out"/>
        <c:minorTickMark val="none"/>
        <c:tickLblPos val="low"/>
        <c:crossAx val="83829888"/>
        <c:crosses val="autoZero"/>
        <c:crossBetween val="midCat"/>
      </c:valAx>
      <c:valAx>
        <c:axId val="83829888"/>
        <c:scaling>
          <c:orientation val="minMax"/>
          <c:min val="0"/>
        </c:scaling>
        <c:delete val="0"/>
        <c:axPos val="l"/>
        <c:majorGridlines/>
        <c:title>
          <c:tx>
            <c:rich>
              <a:bodyPr rot="-5400000" vert="horz"/>
              <a:lstStyle/>
              <a:p>
                <a:pPr>
                  <a:defRPr sz="800" b="0"/>
                </a:pPr>
                <a:r>
                  <a:rPr lang="en-US" sz="800" b="0"/>
                  <a:t>Relative productivity level, 2013</a:t>
                </a:r>
              </a:p>
            </c:rich>
          </c:tx>
          <c:layout/>
          <c:overlay val="0"/>
        </c:title>
        <c:numFmt formatCode="#,##0.0_ ;\-#,##0.0\ " sourceLinked="1"/>
        <c:majorTickMark val="out"/>
        <c:minorTickMark val="none"/>
        <c:tickLblPos val="low"/>
        <c:crossAx val="83684352"/>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4"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38100</xdr:colOff>
      <xdr:row>12</xdr:row>
      <xdr:rowOff>0</xdr:rowOff>
    </xdr:from>
    <xdr:to>
      <xdr:col>9</xdr:col>
      <xdr:colOff>49530</xdr:colOff>
      <xdr:row>29</xdr:row>
      <xdr:rowOff>1200</xdr:rowOff>
    </xdr:to>
    <xdr:grpSp>
      <xdr:nvGrpSpPr>
        <xdr:cNvPr id="2" name="Group 1"/>
        <xdr:cNvGrpSpPr/>
      </xdr:nvGrpSpPr>
      <xdr:grpSpPr>
        <a:xfrm>
          <a:off x="38100" y="2179320"/>
          <a:ext cx="4720590" cy="2592000"/>
          <a:chOff x="87630" y="2167890"/>
          <a:chExt cx="4720590" cy="2592000"/>
        </a:xfrm>
      </xdr:grpSpPr>
      <xdr:graphicFrame macro="">
        <xdr:nvGraphicFramePr>
          <xdr:cNvPr id="3" name="Chart 2"/>
          <xdr:cNvGraphicFramePr/>
        </xdr:nvGraphicFramePr>
        <xdr:xfrm>
          <a:off x="87630" y="2167890"/>
          <a:ext cx="2268000" cy="25920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xdr:cNvGraphicFramePr>
            <a:graphicFrameLocks/>
          </xdr:cNvGraphicFramePr>
        </xdr:nvGraphicFramePr>
        <xdr:xfrm>
          <a:off x="2301240" y="2167890"/>
          <a:ext cx="2506980" cy="259200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0</xdr:col>
      <xdr:colOff>3810</xdr:colOff>
      <xdr:row>40</xdr:row>
      <xdr:rowOff>114300</xdr:rowOff>
    </xdr:from>
    <xdr:to>
      <xdr:col>12</xdr:col>
      <xdr:colOff>251580</xdr:colOff>
      <xdr:row>58</xdr:row>
      <xdr:rowOff>114300</xdr:rowOff>
    </xdr:to>
    <xdr:grpSp>
      <xdr:nvGrpSpPr>
        <xdr:cNvPr id="5" name="Group 4"/>
        <xdr:cNvGrpSpPr/>
      </xdr:nvGrpSpPr>
      <xdr:grpSpPr>
        <a:xfrm>
          <a:off x="3810" y="7200900"/>
          <a:ext cx="6046590" cy="2743200"/>
          <a:chOff x="3810" y="6438900"/>
          <a:chExt cx="6046590" cy="2743200"/>
        </a:xfrm>
      </xdr:grpSpPr>
      <xdr:graphicFrame macro="">
        <xdr:nvGraphicFramePr>
          <xdr:cNvPr id="6" name="Chart 5"/>
          <xdr:cNvGraphicFramePr/>
        </xdr:nvGraphicFramePr>
        <xdr:xfrm>
          <a:off x="3810" y="6438900"/>
          <a:ext cx="2268000" cy="2466000"/>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7" name="Chart 6"/>
          <xdr:cNvGraphicFramePr>
            <a:graphicFrameLocks/>
          </xdr:cNvGraphicFramePr>
        </xdr:nvGraphicFramePr>
        <xdr:xfrm>
          <a:off x="2169015" y="6438900"/>
          <a:ext cx="1980000" cy="2743200"/>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8" name="Chart 7"/>
          <xdr:cNvGraphicFramePr>
            <a:graphicFrameLocks/>
          </xdr:cNvGraphicFramePr>
        </xdr:nvGraphicFramePr>
        <xdr:xfrm>
          <a:off x="3962400" y="6438900"/>
          <a:ext cx="2088000" cy="246600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wsDr>
</file>

<file path=xl/drawings/drawing2.xml><?xml version="1.0" encoding="utf-8"?>
<xdr:wsDr xmlns:xdr="http://schemas.openxmlformats.org/drawingml/2006/spreadsheetDrawing" xmlns:a="http://schemas.openxmlformats.org/drawingml/2006/main">
  <xdr:oneCellAnchor>
    <xdr:from>
      <xdr:col>8</xdr:col>
      <xdr:colOff>22860</xdr:colOff>
      <xdr:row>2</xdr:row>
      <xdr:rowOff>144780</xdr:rowOff>
    </xdr:from>
    <xdr:ext cx="5400000" cy="2743200"/>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8</xdr:col>
      <xdr:colOff>0</xdr:colOff>
      <xdr:row>20</xdr:row>
      <xdr:rowOff>0</xdr:rowOff>
    </xdr:from>
    <xdr:ext cx="5400000" cy="2743200"/>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8</xdr:col>
      <xdr:colOff>0</xdr:colOff>
      <xdr:row>37</xdr:row>
      <xdr:rowOff>0</xdr:rowOff>
    </xdr:from>
    <xdr:ext cx="5400000" cy="2743200"/>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8</xdr:col>
      <xdr:colOff>0</xdr:colOff>
      <xdr:row>54</xdr:row>
      <xdr:rowOff>0</xdr:rowOff>
    </xdr:from>
    <xdr:ext cx="5400000" cy="2743200"/>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wsDr>
</file>

<file path=xl/drawings/drawing3.xml><?xml version="1.0" encoding="utf-8"?>
<xdr:wsDr xmlns:xdr="http://schemas.openxmlformats.org/drawingml/2006/spreadsheetDrawing" xmlns:a="http://schemas.openxmlformats.org/drawingml/2006/main">
  <xdr:twoCellAnchor>
    <xdr:from>
      <xdr:col>7</xdr:col>
      <xdr:colOff>11430</xdr:colOff>
      <xdr:row>1</xdr:row>
      <xdr:rowOff>179070</xdr:rowOff>
    </xdr:from>
    <xdr:to>
      <xdr:col>16</xdr:col>
      <xdr:colOff>194310</xdr:colOff>
      <xdr:row>16</xdr:row>
      <xdr:rowOff>148590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14</xdr:row>
      <xdr:rowOff>0</xdr:rowOff>
    </xdr:from>
    <xdr:to>
      <xdr:col>6</xdr:col>
      <xdr:colOff>317460</xdr:colOff>
      <xdr:row>32</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26670</xdr:colOff>
      <xdr:row>12</xdr:row>
      <xdr:rowOff>129540</xdr:rowOff>
    </xdr:from>
    <xdr:to>
      <xdr:col>7</xdr:col>
      <xdr:colOff>323850</xdr:colOff>
      <xdr:row>30</xdr:row>
      <xdr:rowOff>129540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220980</xdr:colOff>
      <xdr:row>12</xdr:row>
      <xdr:rowOff>129540</xdr:rowOff>
    </xdr:from>
    <xdr:to>
      <xdr:col>13</xdr:col>
      <xdr:colOff>0</xdr:colOff>
      <xdr:row>30</xdr:row>
      <xdr:rowOff>129540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kennan\Documents\1%20ODI\0182900F%20DW%20DFID%20SET\SET%20data%20update%202015\Afghanistan%20labour%20productivit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VA &amp; labour productivity"/>
      <sheetName val="Rel. prod. cf employment"/>
      <sheetName val="Decomposition of prod change"/>
      <sheetName val="Productivity gaps"/>
      <sheetName val="Sectoral employ by sex"/>
    </sheetNames>
    <sheetDataSet>
      <sheetData sheetId="0"/>
      <sheetData sheetId="1">
        <row r="6">
          <cell r="B6">
            <v>0.6240698914668954</v>
          </cell>
          <cell r="C6">
            <v>0.88838629699256344</v>
          </cell>
          <cell r="E6">
            <v>2871</v>
          </cell>
        </row>
        <row r="7">
          <cell r="B7">
            <v>-3.3963914363086545E-2</v>
          </cell>
          <cell r="C7">
            <v>0.38993278923321262</v>
          </cell>
          <cell r="E7">
            <v>50</v>
          </cell>
        </row>
        <row r="8">
          <cell r="B8">
            <v>-1.0455979556842863</v>
          </cell>
          <cell r="C8">
            <v>0.82170627318085843</v>
          </cell>
          <cell r="E8">
            <v>949</v>
          </cell>
        </row>
        <row r="9">
          <cell r="B9">
            <v>0.10505645914003314</v>
          </cell>
          <cell r="C9">
            <v>4.2238499908739913</v>
          </cell>
          <cell r="E9">
            <v>61</v>
          </cell>
        </row>
        <row r="10">
          <cell r="B10">
            <v>-0.16479236737114178</v>
          </cell>
          <cell r="C10">
            <v>1.0687557199352242</v>
          </cell>
          <cell r="E10">
            <v>194</v>
          </cell>
        </row>
        <row r="11">
          <cell r="B11">
            <v>0.20193613996706272</v>
          </cell>
          <cell r="C11">
            <v>2.8157720890033504</v>
          </cell>
          <cell r="E11">
            <v>131</v>
          </cell>
        </row>
        <row r="12">
          <cell r="B12">
            <v>0.31329174684451999</v>
          </cell>
          <cell r="C12">
            <v>1.2527533071813592</v>
          </cell>
          <cell r="E12">
            <v>286</v>
          </cell>
        </row>
        <row r="23">
          <cell r="B23">
            <v>-1.9881397026352019</v>
          </cell>
          <cell r="C23">
            <v>0.59757768018974122</v>
          </cell>
          <cell r="E23">
            <v>3377</v>
          </cell>
        </row>
        <row r="24">
          <cell r="B24">
            <v>2.3166264809405979E-2</v>
          </cell>
          <cell r="C24">
            <v>0.38903877136018084</v>
          </cell>
          <cell r="E24">
            <v>62</v>
          </cell>
        </row>
        <row r="25">
          <cell r="B25">
            <v>0.48030484313836297</v>
          </cell>
          <cell r="C25">
            <v>0.78034675654081953</v>
          </cell>
          <cell r="E25">
            <v>1179</v>
          </cell>
        </row>
        <row r="26">
          <cell r="B26">
            <v>0.39737089237857037</v>
          </cell>
          <cell r="C26">
            <v>5.6461935219846877</v>
          </cell>
          <cell r="E26">
            <v>96</v>
          </cell>
        </row>
        <row r="27">
          <cell r="B27">
            <v>0.22476545553881344</v>
          </cell>
          <cell r="C27">
            <v>2.0877833841115137</v>
          </cell>
          <cell r="E27">
            <v>248</v>
          </cell>
        </row>
        <row r="28">
          <cell r="B28">
            <v>0.3971713208347265</v>
          </cell>
          <cell r="C28">
            <v>3.7651206945268867</v>
          </cell>
          <cell r="E28">
            <v>181</v>
          </cell>
        </row>
        <row r="29">
          <cell r="B29">
            <v>0.46536092593532796</v>
          </cell>
          <cell r="C29">
            <v>2.1783893864175177</v>
          </cell>
          <cell r="E29">
            <v>373</v>
          </cell>
        </row>
        <row r="40">
          <cell r="B40">
            <v>-1.1406879955767621</v>
          </cell>
          <cell r="C40">
            <v>0.44984851331893583</v>
          </cell>
          <cell r="E40">
            <v>3847</v>
          </cell>
        </row>
        <row r="41">
          <cell r="B41">
            <v>4.7000267391883455E-4</v>
          </cell>
          <cell r="C41">
            <v>0.61546315178868816</v>
          </cell>
          <cell r="E41">
            <v>72</v>
          </cell>
        </row>
        <row r="42">
          <cell r="B42">
            <v>-2.9140873618319532</v>
          </cell>
          <cell r="C42">
            <v>0.6920303921201626</v>
          </cell>
          <cell r="E42">
            <v>1182</v>
          </cell>
        </row>
        <row r="43">
          <cell r="B43">
            <v>7.125920058547619E-2</v>
          </cell>
          <cell r="C43">
            <v>6.220964846741551</v>
          </cell>
          <cell r="E43">
            <v>116</v>
          </cell>
        </row>
        <row r="44">
          <cell r="B44">
            <v>0.73591093370051741</v>
          </cell>
          <cell r="C44">
            <v>1.5501298414274132</v>
          </cell>
          <cell r="E44">
            <v>335</v>
          </cell>
        </row>
        <row r="45">
          <cell r="B45">
            <v>1.2633813442008517</v>
          </cell>
          <cell r="C45">
            <v>4.8127630946692106</v>
          </cell>
          <cell r="E45">
            <v>291</v>
          </cell>
        </row>
        <row r="46">
          <cell r="B46">
            <v>1.983753876247957</v>
          </cell>
          <cell r="C46">
            <v>2.0869643199969512</v>
          </cell>
          <cell r="E46">
            <v>560</v>
          </cell>
        </row>
        <row r="57">
          <cell r="B57">
            <v>-1.9443029693098879</v>
          </cell>
          <cell r="C57">
            <v>0.41464113199530134</v>
          </cell>
          <cell r="E57">
            <v>4119</v>
          </cell>
        </row>
        <row r="58">
          <cell r="B58">
            <v>4.7016158070752656E-2</v>
          </cell>
          <cell r="C58">
            <v>0.8247607335438718</v>
          </cell>
          <cell r="E58">
            <v>83</v>
          </cell>
        </row>
        <row r="59">
          <cell r="B59">
            <v>-0.42198814930060635</v>
          </cell>
          <cell r="C59">
            <v>0.60744237349106323</v>
          </cell>
          <cell r="E59">
            <v>1278</v>
          </cell>
        </row>
        <row r="60">
          <cell r="B60">
            <v>0.1643548570376161</v>
          </cell>
          <cell r="C60">
            <v>5.7969767872447937</v>
          </cell>
          <cell r="E60">
            <v>140</v>
          </cell>
        </row>
        <row r="61">
          <cell r="B61">
            <v>0.54083681442989739</v>
          </cell>
          <cell r="C61">
            <v>1.4930373577485161</v>
          </cell>
          <cell r="E61">
            <v>409</v>
          </cell>
        </row>
        <row r="62">
          <cell r="B62">
            <v>0.49406974566769257</v>
          </cell>
          <cell r="C62">
            <v>4.8767025266394723</v>
          </cell>
          <cell r="E62">
            <v>357</v>
          </cell>
        </row>
        <row r="63">
          <cell r="B63">
            <v>1.1200135434045286</v>
          </cell>
          <cell r="C63">
            <v>1.9586764686150615</v>
          </cell>
          <cell r="E63">
            <v>699</v>
          </cell>
        </row>
      </sheetData>
      <sheetData sheetId="2">
        <row r="4">
          <cell r="B4" t="str">
            <v>Within sector</v>
          </cell>
          <cell r="C4" t="str">
            <v>Structural change</v>
          </cell>
        </row>
        <row r="5">
          <cell r="A5" t="str">
            <v>1991-2000</v>
          </cell>
          <cell r="B5">
            <v>-8.5525097772914976E-2</v>
          </cell>
          <cell r="C5">
            <v>-3.1247937924841762E-3</v>
          </cell>
        </row>
        <row r="6">
          <cell r="A6" t="str">
            <v>2000-05</v>
          </cell>
          <cell r="B6">
            <v>4.4236241955158462E-2</v>
          </cell>
          <cell r="C6">
            <v>3.7120595267930601E-2</v>
          </cell>
        </row>
        <row r="7">
          <cell r="A7" t="str">
            <v>2005-10</v>
          </cell>
          <cell r="B7">
            <v>2.1643444980207781E-2</v>
          </cell>
          <cell r="C7">
            <v>4.1438765993977979E-2</v>
          </cell>
        </row>
        <row r="8">
          <cell r="A8" t="str">
            <v>2010-13</v>
          </cell>
          <cell r="B8">
            <v>3.0888057278064249E-2</v>
          </cell>
          <cell r="C8">
            <v>2.6976860204886613E-2</v>
          </cell>
        </row>
      </sheetData>
      <sheetData sheetId="3">
        <row r="5">
          <cell r="I5" t="str">
            <v>Agriculture</v>
          </cell>
          <cell r="J5" t="str">
            <v>Manufacturing</v>
          </cell>
          <cell r="K5" t="str">
            <v>Mining &amp; utilities</v>
          </cell>
          <cell r="L5" t="str">
            <v>Wholesale, retail, hotels</v>
          </cell>
          <cell r="M5" t="str">
            <v>Other</v>
          </cell>
          <cell r="N5" t="str">
            <v>Transport, storage, comms</v>
          </cell>
          <cell r="O5" t="str">
            <v>Construction</v>
          </cell>
        </row>
        <row r="6">
          <cell r="H6">
            <v>0</v>
          </cell>
          <cell r="I6">
            <v>0</v>
          </cell>
        </row>
        <row r="7">
          <cell r="H7">
            <v>0</v>
          </cell>
          <cell r="I7">
            <v>0.41464113199530134</v>
          </cell>
        </row>
        <row r="8">
          <cell r="H8">
            <v>29.068454481298517</v>
          </cell>
          <cell r="I8">
            <v>0.41464113199530134</v>
          </cell>
        </row>
        <row r="9">
          <cell r="H9">
            <v>58.136908962597033</v>
          </cell>
          <cell r="I9">
            <v>0.41464113199530134</v>
          </cell>
          <cell r="J9">
            <v>0</v>
          </cell>
        </row>
        <row r="10">
          <cell r="H10">
            <v>58.136908962597033</v>
          </cell>
          <cell r="I10">
            <v>0</v>
          </cell>
          <cell r="J10">
            <v>0.60744237349106323</v>
          </cell>
        </row>
        <row r="11">
          <cell r="H11">
            <v>67.155963302752298</v>
          </cell>
          <cell r="J11">
            <v>0.60744237349106323</v>
          </cell>
        </row>
        <row r="12">
          <cell r="H12">
            <v>76.175017642907548</v>
          </cell>
          <cell r="J12">
            <v>0.60744237349106323</v>
          </cell>
          <cell r="K12">
            <v>0</v>
          </cell>
        </row>
        <row r="13">
          <cell r="H13">
            <v>76.175017642907548</v>
          </cell>
          <cell r="J13">
            <v>0</v>
          </cell>
          <cell r="K13">
            <v>0.8247607335438718</v>
          </cell>
        </row>
        <row r="14">
          <cell r="H14">
            <v>76.76076217360621</v>
          </cell>
          <cell r="K14">
            <v>0.8247607335438718</v>
          </cell>
        </row>
        <row r="15">
          <cell r="H15">
            <v>77.346506704304872</v>
          </cell>
          <cell r="K15">
            <v>0.8247607335438718</v>
          </cell>
          <cell r="L15">
            <v>0</v>
          </cell>
        </row>
        <row r="16">
          <cell r="H16">
            <v>77.346506704304872</v>
          </cell>
          <cell r="K16">
            <v>0</v>
          </cell>
          <cell r="L16">
            <v>1.4930373577485161</v>
          </cell>
        </row>
        <row r="17">
          <cell r="H17">
            <v>80.232886379675364</v>
          </cell>
          <cell r="L17">
            <v>1.4930373577485161</v>
          </cell>
        </row>
        <row r="18">
          <cell r="H18">
            <v>83.11926605504587</v>
          </cell>
          <cell r="L18">
            <v>1.4930373577485161</v>
          </cell>
          <cell r="M18">
            <v>0</v>
          </cell>
        </row>
        <row r="19">
          <cell r="H19">
            <v>83.11926605504587</v>
          </cell>
          <cell r="L19">
            <v>0</v>
          </cell>
          <cell r="M19">
            <v>1.9586764686150615</v>
          </cell>
        </row>
        <row r="20">
          <cell r="H20">
            <v>88.052223006351454</v>
          </cell>
          <cell r="M20">
            <v>1.9586764686150615</v>
          </cell>
        </row>
        <row r="21">
          <cell r="H21">
            <v>92.985179957657024</v>
          </cell>
          <cell r="M21">
            <v>1.9586764686150615</v>
          </cell>
          <cell r="N21">
            <v>0</v>
          </cell>
        </row>
        <row r="22">
          <cell r="H22">
            <v>92.985179957657024</v>
          </cell>
          <cell r="M22">
            <v>0</v>
          </cell>
          <cell r="N22">
            <v>4.8767025266394723</v>
          </cell>
        </row>
        <row r="23">
          <cell r="H23">
            <v>95.504587155963307</v>
          </cell>
          <cell r="N23">
            <v>4.8767025266394723</v>
          </cell>
        </row>
        <row r="24">
          <cell r="H24">
            <v>98.02399435426959</v>
          </cell>
          <cell r="N24">
            <v>4.8767025266394723</v>
          </cell>
          <cell r="O24">
            <v>0</v>
          </cell>
        </row>
        <row r="25">
          <cell r="H25">
            <v>98.02399435426959</v>
          </cell>
          <cell r="N25">
            <v>0</v>
          </cell>
          <cell r="O25">
            <v>5.7969767872447937</v>
          </cell>
        </row>
        <row r="26">
          <cell r="H26">
            <v>99.011997177134788</v>
          </cell>
          <cell r="O26">
            <v>5.7969767872447937</v>
          </cell>
        </row>
        <row r="27">
          <cell r="H27">
            <v>100</v>
          </cell>
          <cell r="O27">
            <v>5.7969767872447937</v>
          </cell>
        </row>
      </sheetData>
      <sheetData sheetId="4">
        <row r="5">
          <cell r="B5">
            <v>1991</v>
          </cell>
          <cell r="C5">
            <v>2000</v>
          </cell>
          <cell r="D5">
            <v>2005</v>
          </cell>
          <cell r="E5">
            <v>2010</v>
          </cell>
          <cell r="F5">
            <v>2013</v>
          </cell>
        </row>
        <row r="6">
          <cell r="A6" t="str">
            <v>Agriculture</v>
          </cell>
          <cell r="B6">
            <v>64.3</v>
          </cell>
          <cell r="C6">
            <v>64.7</v>
          </cell>
          <cell r="D6">
            <v>62.800000000000004</v>
          </cell>
          <cell r="E6">
            <v>61.300000000000004</v>
          </cell>
          <cell r="F6">
            <v>59.300000000000004</v>
          </cell>
          <cell r="G6">
            <v>51.1</v>
          </cell>
          <cell r="H6">
            <v>52.300000000000004</v>
          </cell>
          <cell r="I6">
            <v>50.900000000000006</v>
          </cell>
          <cell r="J6">
            <v>53.7</v>
          </cell>
          <cell r="K6">
            <v>51.900000000000006</v>
          </cell>
        </row>
        <row r="7">
          <cell r="A7" t="str">
            <v>Mining and utilities</v>
          </cell>
          <cell r="B7">
            <v>1.3</v>
          </cell>
          <cell r="C7">
            <v>1.3</v>
          </cell>
          <cell r="D7">
            <v>1.3</v>
          </cell>
          <cell r="E7">
            <v>1.4</v>
          </cell>
          <cell r="F7">
            <v>1.4</v>
          </cell>
          <cell r="G7">
            <v>0.1</v>
          </cell>
          <cell r="H7">
            <v>0.1</v>
          </cell>
          <cell r="I7">
            <v>0.1</v>
          </cell>
          <cell r="J7">
            <v>0.1</v>
          </cell>
          <cell r="K7">
            <v>0.1</v>
          </cell>
        </row>
        <row r="8">
          <cell r="A8" t="str">
            <v>Manufacturing</v>
          </cell>
          <cell r="B8">
            <v>18.900000000000002</v>
          </cell>
          <cell r="C8">
            <v>18.2</v>
          </cell>
          <cell r="D8">
            <v>18.400000000000002</v>
          </cell>
          <cell r="E8">
            <v>14.8</v>
          </cell>
          <cell r="F8">
            <v>14.100000000000001</v>
          </cell>
          <cell r="G8">
            <v>41.2</v>
          </cell>
          <cell r="H8">
            <v>39.800000000000004</v>
          </cell>
          <cell r="I8">
            <v>40.300000000000004</v>
          </cell>
          <cell r="J8">
            <v>38.5</v>
          </cell>
          <cell r="K8">
            <v>39.300000000000004</v>
          </cell>
        </row>
        <row r="9">
          <cell r="A9" t="str">
            <v>Construction</v>
          </cell>
          <cell r="B9">
            <v>1.4000000000000001</v>
          </cell>
          <cell r="C9">
            <v>1.5</v>
          </cell>
          <cell r="D9">
            <v>2</v>
          </cell>
          <cell r="E9">
            <v>2.1</v>
          </cell>
          <cell r="F9">
            <v>2.3000000000000003</v>
          </cell>
          <cell r="G9">
            <v>0.2</v>
          </cell>
          <cell r="H9">
            <v>0.2</v>
          </cell>
          <cell r="I9">
            <v>0.30000000000000004</v>
          </cell>
          <cell r="J9">
            <v>0.4</v>
          </cell>
          <cell r="K9">
            <v>0.4</v>
          </cell>
        </row>
        <row r="10">
          <cell r="A10" t="str">
            <v>Wholesale, retail, hotels</v>
          </cell>
          <cell r="B10">
            <v>4.7</v>
          </cell>
          <cell r="C10">
            <v>4.6000000000000005</v>
          </cell>
          <cell r="D10">
            <v>4.8</v>
          </cell>
          <cell r="E10">
            <v>5.6000000000000005</v>
          </cell>
          <cell r="F10">
            <v>6.1000000000000005</v>
          </cell>
          <cell r="G10">
            <v>2.4</v>
          </cell>
          <cell r="H10">
            <v>2.4</v>
          </cell>
          <cell r="I10">
            <v>2.7</v>
          </cell>
          <cell r="J10">
            <v>3.3</v>
          </cell>
          <cell r="K10">
            <v>3.6000000000000005</v>
          </cell>
        </row>
        <row r="11">
          <cell r="A11" t="str">
            <v>Transport, storage, comms</v>
          </cell>
          <cell r="B11">
            <v>3.1</v>
          </cell>
          <cell r="C11">
            <v>3.3000000000000003</v>
          </cell>
          <cell r="D11">
            <v>3.8000000000000003</v>
          </cell>
          <cell r="E11">
            <v>5.3000000000000007</v>
          </cell>
          <cell r="F11">
            <v>5.9</v>
          </cell>
          <cell r="G11">
            <v>0.2</v>
          </cell>
          <cell r="H11">
            <v>0.30000000000000004</v>
          </cell>
          <cell r="I11">
            <v>0.30000000000000004</v>
          </cell>
          <cell r="J11">
            <v>0.5</v>
          </cell>
          <cell r="K11">
            <v>0.60000000000000009</v>
          </cell>
        </row>
        <row r="12">
          <cell r="A12" t="str">
            <v>Other</v>
          </cell>
          <cell r="B12">
            <v>6.1000000000000014</v>
          </cell>
          <cell r="C12">
            <v>6.5</v>
          </cell>
          <cell r="D12">
            <v>7</v>
          </cell>
          <cell r="E12">
            <v>9.7000000000000011</v>
          </cell>
          <cell r="F12">
            <v>10.8</v>
          </cell>
          <cell r="G12">
            <v>4.6000000000000005</v>
          </cell>
          <cell r="H12">
            <v>5.0000000000000009</v>
          </cell>
          <cell r="I12">
            <v>5.4000000000000012</v>
          </cell>
          <cell r="J12">
            <v>3.6</v>
          </cell>
          <cell r="K12">
            <v>4.1000000000000005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ilo.org/global/research/global-reports/global-employment-trends/2014/WCMS_234879/lang--en/index.htm" TargetMode="External"/><Relationship Id="rId1" Type="http://schemas.openxmlformats.org/officeDocument/2006/relationships/hyperlink" Target="http://www.ilo.org/global/research/global-reports/global-employment-trends/2014/WCMS_234879/lang--en/index.htm"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ilo.org/global/research/global-reports/weso/2015/lang--en/index.htm" TargetMode="External"/><Relationship Id="rId2" Type="http://schemas.openxmlformats.org/officeDocument/2006/relationships/hyperlink" Target="https://data.un.org/" TargetMode="External"/><Relationship Id="rId1" Type="http://schemas.openxmlformats.org/officeDocument/2006/relationships/hyperlink" Target="https://data.un.org/"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tabSelected="1" workbookViewId="0">
      <selection activeCell="C25" sqref="C25"/>
    </sheetView>
  </sheetViews>
  <sheetFormatPr defaultRowHeight="12" x14ac:dyDescent="0.25"/>
  <cols>
    <col min="1" max="1" width="13.5703125" style="46" customWidth="1"/>
    <col min="2" max="2" width="14.42578125" style="46" customWidth="1"/>
    <col min="3" max="3" width="53.140625" style="46" customWidth="1"/>
    <col min="4" max="16384" width="9.140625" style="46"/>
  </cols>
  <sheetData>
    <row r="1" spans="1:3" ht="14.4" x14ac:dyDescent="0.25">
      <c r="A1" s="1" t="s">
        <v>36</v>
      </c>
      <c r="C1" s="47" t="s">
        <v>38</v>
      </c>
    </row>
    <row r="3" spans="1:3" s="48" customFormat="1" ht="19.2" customHeight="1" x14ac:dyDescent="0.25">
      <c r="A3" s="48" t="s">
        <v>35</v>
      </c>
      <c r="B3" s="48" t="s">
        <v>34</v>
      </c>
      <c r="C3" s="48" t="s">
        <v>37</v>
      </c>
    </row>
    <row r="4" spans="1:3" x14ac:dyDescent="0.25">
      <c r="A4" s="46" t="s">
        <v>39</v>
      </c>
      <c r="B4" s="46" t="s">
        <v>40</v>
      </c>
      <c r="C4" s="287" t="s">
        <v>120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election activeCell="C17" sqref="C17"/>
    </sheetView>
  </sheetViews>
  <sheetFormatPr defaultRowHeight="12" x14ac:dyDescent="0.25"/>
  <cols>
    <col min="1" max="1" width="11.5703125" bestFit="1" customWidth="1"/>
    <col min="2" max="2" width="38" customWidth="1"/>
  </cols>
  <sheetData>
    <row r="1" spans="1:6" ht="14.4" x14ac:dyDescent="0.3">
      <c r="A1" s="32" t="s">
        <v>24</v>
      </c>
    </row>
    <row r="2" spans="1:6" s="33" customFormat="1" x14ac:dyDescent="0.25">
      <c r="A2" s="33" t="s">
        <v>1</v>
      </c>
      <c r="B2" s="34" t="s">
        <v>25</v>
      </c>
    </row>
    <row r="4" spans="1:6" x14ac:dyDescent="0.25">
      <c r="A4" s="38"/>
      <c r="B4" s="38"/>
      <c r="C4" s="36">
        <v>2002</v>
      </c>
      <c r="D4" s="36">
        <v>2005</v>
      </c>
      <c r="E4" s="36">
        <v>2010</v>
      </c>
      <c r="F4" s="36">
        <v>2013</v>
      </c>
    </row>
    <row r="5" spans="1:6" x14ac:dyDescent="0.25">
      <c r="A5" s="37" t="s">
        <v>23</v>
      </c>
      <c r="B5" s="41" t="s">
        <v>27</v>
      </c>
      <c r="C5" s="35">
        <v>38.471940055448897</v>
      </c>
      <c r="D5" s="35">
        <v>31.750990526680699</v>
      </c>
      <c r="E5" s="35">
        <v>27.0915400031427</v>
      </c>
      <c r="F5" s="35">
        <v>23.558336172105001</v>
      </c>
    </row>
    <row r="6" spans="1:6" x14ac:dyDescent="0.25">
      <c r="A6" s="37" t="s">
        <v>23</v>
      </c>
      <c r="B6" s="41" t="s">
        <v>28</v>
      </c>
      <c r="C6" s="35">
        <v>23.714097140552798</v>
      </c>
      <c r="D6" s="35">
        <v>27.360217632033301</v>
      </c>
      <c r="E6" s="35">
        <v>21.862340726821799</v>
      </c>
      <c r="F6" s="35">
        <v>21.2508880916949</v>
      </c>
    </row>
    <row r="7" spans="1:6" x14ac:dyDescent="0.25">
      <c r="A7" s="37" t="s">
        <v>23</v>
      </c>
      <c r="B7" s="41" t="s">
        <v>29</v>
      </c>
      <c r="C7" s="35">
        <v>37.813962803998301</v>
      </c>
      <c r="D7" s="35">
        <v>40.888791841285901</v>
      </c>
      <c r="E7" s="35">
        <v>51.046119270035597</v>
      </c>
      <c r="F7" s="35">
        <v>55.190775736200202</v>
      </c>
    </row>
    <row r="8" spans="1:6" x14ac:dyDescent="0.25">
      <c r="A8" s="37"/>
      <c r="B8" s="39" t="s">
        <v>26</v>
      </c>
      <c r="C8" s="40">
        <f>SUM(C5:C7)</f>
        <v>100</v>
      </c>
      <c r="D8" s="40">
        <f>SUM(D5:D7)</f>
        <v>99.999999999999901</v>
      </c>
      <c r="E8" s="40">
        <f>SUM(E5:E7)</f>
        <v>100.00000000000009</v>
      </c>
      <c r="F8" s="40">
        <f>SUM(F5:F7)</f>
        <v>100.00000000000011</v>
      </c>
    </row>
    <row r="9" spans="1:6" s="33" customFormat="1" x14ac:dyDescent="0.25">
      <c r="A9" s="42" t="s">
        <v>23</v>
      </c>
      <c r="B9" s="43" t="s">
        <v>30</v>
      </c>
      <c r="C9" s="44">
        <v>18.7468435446625</v>
      </c>
      <c r="D9" s="44">
        <v>16.9375286354148</v>
      </c>
      <c r="E9" s="44">
        <v>12.9432846169444</v>
      </c>
      <c r="F9" s="44">
        <v>11.9600563896024</v>
      </c>
    </row>
    <row r="11" spans="1:6" x14ac:dyDescent="0.25">
      <c r="A11" s="45" t="s">
        <v>31</v>
      </c>
    </row>
    <row r="12" spans="1:6" x14ac:dyDescent="0.25">
      <c r="A12" s="45" t="s">
        <v>32</v>
      </c>
    </row>
    <row r="13" spans="1:6" x14ac:dyDescent="0.25">
      <c r="A13" s="45" t="s">
        <v>33</v>
      </c>
    </row>
  </sheetData>
  <pageMargins left="0.7" right="0.7" top="0.75" bottom="0.75" header="0.3" footer="0.3"/>
  <pageSetup paperSize="9"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workbookViewId="0">
      <selection activeCell="M19" sqref="M19"/>
    </sheetView>
  </sheetViews>
  <sheetFormatPr defaultRowHeight="12" x14ac:dyDescent="0.25"/>
  <cols>
    <col min="1" max="1" width="11.140625" style="2" bestFit="1" customWidth="1"/>
    <col min="2" max="2" width="11.140625" style="2" customWidth="1"/>
    <col min="3" max="5" width="9.42578125" style="2" customWidth="1"/>
    <col min="6" max="6" width="9.42578125" style="3" customWidth="1"/>
    <col min="7" max="9" width="9.42578125" style="2" customWidth="1"/>
    <col min="10" max="10" width="9.42578125" style="3" customWidth="1"/>
    <col min="11" max="11" width="3" style="2" customWidth="1"/>
    <col min="12" max="15" width="8" style="2" customWidth="1"/>
    <col min="16" max="16" width="6.42578125" style="2" customWidth="1"/>
    <col min="17" max="21" width="8" style="2" customWidth="1"/>
    <col min="22" max="16384" width="9.140625" style="2"/>
  </cols>
  <sheetData>
    <row r="1" spans="1:20" ht="14.4" x14ac:dyDescent="0.25">
      <c r="A1" s="1" t="s">
        <v>0</v>
      </c>
      <c r="B1" s="1"/>
    </row>
    <row r="2" spans="1:20" s="4" customFormat="1" x14ac:dyDescent="0.25">
      <c r="A2" s="4" t="s">
        <v>1</v>
      </c>
      <c r="B2" s="5" t="s">
        <v>2</v>
      </c>
      <c r="E2" s="3"/>
      <c r="I2" s="3"/>
    </row>
    <row r="3" spans="1:20" x14ac:dyDescent="0.25">
      <c r="B3" s="6" t="s">
        <v>3</v>
      </c>
      <c r="E3" s="3"/>
      <c r="F3" s="2"/>
      <c r="I3" s="3"/>
      <c r="J3" s="2"/>
    </row>
    <row r="4" spans="1:20" ht="37.200000000000003" customHeight="1" x14ac:dyDescent="0.25">
      <c r="A4" s="7" t="s">
        <v>4</v>
      </c>
      <c r="B4" s="49" t="s">
        <v>5</v>
      </c>
      <c r="C4" s="49"/>
      <c r="D4" s="49"/>
      <c r="E4" s="49"/>
      <c r="F4" s="49"/>
      <c r="G4" s="49"/>
      <c r="H4" s="49"/>
      <c r="I4" s="49"/>
      <c r="J4" s="49"/>
      <c r="K4" s="8"/>
      <c r="L4" s="8"/>
      <c r="M4" s="8"/>
      <c r="N4" s="8"/>
      <c r="O4" s="8"/>
      <c r="P4" s="8"/>
      <c r="Q4" s="8"/>
      <c r="R4" s="8"/>
      <c r="S4" s="8"/>
      <c r="T4" s="8"/>
    </row>
    <row r="5" spans="1:20" s="9" customFormat="1" x14ac:dyDescent="0.25">
      <c r="C5" s="50" t="s">
        <v>6</v>
      </c>
      <c r="D5" s="50"/>
      <c r="E5" s="50"/>
      <c r="F5" s="10"/>
      <c r="G5" s="51" t="s">
        <v>7</v>
      </c>
      <c r="H5" s="51"/>
      <c r="I5" s="51"/>
      <c r="J5" s="11"/>
    </row>
    <row r="6" spans="1:20" s="12" customFormat="1" x14ac:dyDescent="0.25">
      <c r="C6" s="13" t="s">
        <v>8</v>
      </c>
      <c r="D6" s="12" t="s">
        <v>9</v>
      </c>
      <c r="E6" s="12" t="s">
        <v>10</v>
      </c>
      <c r="F6" s="14" t="s">
        <v>11</v>
      </c>
      <c r="G6" s="13" t="s">
        <v>8</v>
      </c>
      <c r="H6" s="12" t="s">
        <v>9</v>
      </c>
      <c r="I6" s="12" t="s">
        <v>10</v>
      </c>
      <c r="J6" s="14" t="s">
        <v>11</v>
      </c>
    </row>
    <row r="7" spans="1:20" x14ac:dyDescent="0.25">
      <c r="A7" s="15">
        <v>1991</v>
      </c>
      <c r="B7" s="16" t="s">
        <v>23</v>
      </c>
      <c r="C7" s="17">
        <v>60.3665771484375</v>
      </c>
      <c r="D7" s="17">
        <v>10.067676544189453</v>
      </c>
      <c r="E7" s="17">
        <v>29.565742492675781</v>
      </c>
      <c r="F7" s="18">
        <v>99.999996185302734</v>
      </c>
      <c r="G7" s="17">
        <v>80.391197204589844</v>
      </c>
      <c r="H7" s="17">
        <v>7.9786767959594727</v>
      </c>
      <c r="I7" s="17">
        <v>11.630121231079102</v>
      </c>
      <c r="J7" s="19">
        <f>SUM(G7:I7)</f>
        <v>99.999995231628418</v>
      </c>
    </row>
    <row r="8" spans="1:20" x14ac:dyDescent="0.25">
      <c r="A8" s="15">
        <v>2000</v>
      </c>
      <c r="B8" s="16" t="s">
        <v>23</v>
      </c>
      <c r="C8" s="17">
        <v>56.940517425537109</v>
      </c>
      <c r="D8" s="17">
        <v>11.235300064086914</v>
      </c>
      <c r="E8" s="17">
        <v>31.824176788330078</v>
      </c>
      <c r="F8" s="18">
        <v>99.999994277954102</v>
      </c>
      <c r="G8" s="17">
        <v>77.252693176269531</v>
      </c>
      <c r="H8" s="17">
        <v>9.165654182434082</v>
      </c>
      <c r="I8" s="17">
        <v>13.581649780273438</v>
      </c>
      <c r="J8" s="19">
        <f t="shared" ref="J8:J11" si="0">SUM(G8:I8)</f>
        <v>99.999997138977051</v>
      </c>
    </row>
    <row r="9" spans="1:20" x14ac:dyDescent="0.25">
      <c r="A9" s="15">
        <v>2005</v>
      </c>
      <c r="B9" s="16" t="s">
        <v>23</v>
      </c>
      <c r="C9" s="17">
        <v>53.717208862304688</v>
      </c>
      <c r="D9" s="17">
        <v>12.232110023498535</v>
      </c>
      <c r="E9" s="17">
        <v>34.050674438476562</v>
      </c>
      <c r="F9" s="18">
        <v>99.999993324279785</v>
      </c>
      <c r="G9" s="17">
        <v>73.336982727050781</v>
      </c>
      <c r="H9" s="17">
        <v>10.880468368530273</v>
      </c>
      <c r="I9" s="17">
        <v>15.782549858093262</v>
      </c>
      <c r="J9" s="19">
        <f t="shared" si="0"/>
        <v>100.00000095367432</v>
      </c>
    </row>
    <row r="10" spans="1:20" x14ac:dyDescent="0.25">
      <c r="A10" s="15">
        <v>2010</v>
      </c>
      <c r="B10" s="16" t="s">
        <v>23</v>
      </c>
      <c r="C10" s="17">
        <v>51.858680725097656</v>
      </c>
      <c r="D10" s="17">
        <v>13.223346710205078</v>
      </c>
      <c r="E10" s="17">
        <v>34.91796875</v>
      </c>
      <c r="F10" s="18">
        <v>99.999996185302734</v>
      </c>
      <c r="G10" s="17">
        <v>71.549247741699219</v>
      </c>
      <c r="H10" s="17">
        <v>11.347781181335449</v>
      </c>
      <c r="I10" s="17">
        <v>17.102962493896484</v>
      </c>
      <c r="J10" s="19">
        <f t="shared" si="0"/>
        <v>99.999991416931152</v>
      </c>
    </row>
    <row r="11" spans="1:20" x14ac:dyDescent="0.25">
      <c r="A11" s="15">
        <v>2012</v>
      </c>
      <c r="B11" s="16" t="s">
        <v>23</v>
      </c>
      <c r="C11" s="17">
        <v>49.90496826171875</v>
      </c>
      <c r="D11" s="17">
        <v>14.008712768554688</v>
      </c>
      <c r="E11" s="17">
        <v>36.086315155029297</v>
      </c>
      <c r="F11" s="18">
        <v>99.999996185302734</v>
      </c>
      <c r="G11" s="17">
        <v>68.681182861328125</v>
      </c>
      <c r="H11" s="17">
        <v>12.560622215270996</v>
      </c>
      <c r="I11" s="17">
        <v>18.758190155029297</v>
      </c>
      <c r="J11" s="19">
        <f t="shared" si="0"/>
        <v>99.999995231628418</v>
      </c>
    </row>
    <row r="30" spans="1:10" ht="14.4" x14ac:dyDescent="0.25">
      <c r="A30" s="1" t="s">
        <v>12</v>
      </c>
    </row>
    <row r="31" spans="1:10" x14ac:dyDescent="0.25">
      <c r="A31" s="4" t="s">
        <v>1</v>
      </c>
      <c r="B31" s="5" t="s">
        <v>13</v>
      </c>
    </row>
    <row r="32" spans="1:10" s="4" customFormat="1" x14ac:dyDescent="0.25">
      <c r="B32" s="20" t="s">
        <v>3</v>
      </c>
      <c r="F32" s="3"/>
      <c r="J32" s="3"/>
    </row>
    <row r="33" spans="1:8" ht="60" x14ac:dyDescent="0.25">
      <c r="A33" s="21" t="s">
        <v>14</v>
      </c>
      <c r="B33" s="21" t="s">
        <v>15</v>
      </c>
      <c r="C33" s="22" t="s">
        <v>16</v>
      </c>
      <c r="D33" s="23" t="s">
        <v>17</v>
      </c>
      <c r="E33" s="23" t="s">
        <v>18</v>
      </c>
      <c r="F33" s="22" t="s">
        <v>19</v>
      </c>
      <c r="G33" s="22" t="s">
        <v>20</v>
      </c>
      <c r="H33" s="24" t="s">
        <v>21</v>
      </c>
    </row>
    <row r="34" spans="1:8" x14ac:dyDescent="0.25">
      <c r="A34" s="25"/>
      <c r="B34" s="25"/>
      <c r="C34" s="26" t="s">
        <v>22</v>
      </c>
      <c r="D34" s="26" t="s">
        <v>22</v>
      </c>
      <c r="E34" s="26" t="s">
        <v>22</v>
      </c>
      <c r="F34" s="26" t="s">
        <v>22</v>
      </c>
      <c r="G34" s="26" t="s">
        <v>22</v>
      </c>
      <c r="H34" s="26" t="s">
        <v>22</v>
      </c>
    </row>
    <row r="35" spans="1:8" x14ac:dyDescent="0.25">
      <c r="A35" s="27"/>
      <c r="B35" s="27"/>
      <c r="C35" s="28"/>
      <c r="D35" s="28"/>
      <c r="E35" s="28"/>
      <c r="F35" s="28"/>
      <c r="G35" s="28"/>
      <c r="H35" s="28"/>
    </row>
    <row r="36" spans="1:8" x14ac:dyDescent="0.25">
      <c r="A36" s="29">
        <v>1991</v>
      </c>
      <c r="B36" s="30" t="s">
        <v>23</v>
      </c>
      <c r="C36" s="31">
        <v>0.82592501038119304</v>
      </c>
      <c r="D36" s="31">
        <v>0.17407493540892144</v>
      </c>
      <c r="E36" s="31">
        <v>0.88855314355892934</v>
      </c>
      <c r="F36" s="31">
        <v>0.11144706625761766</v>
      </c>
      <c r="G36" s="31">
        <v>0.94139293633435839</v>
      </c>
      <c r="H36" s="31">
        <v>5.8607076281492948E-2</v>
      </c>
    </row>
    <row r="37" spans="1:8" x14ac:dyDescent="0.25">
      <c r="A37" s="29">
        <v>2000</v>
      </c>
      <c r="B37" s="30" t="s">
        <v>23</v>
      </c>
      <c r="C37" s="31">
        <v>0.83774832239755026</v>
      </c>
      <c r="D37" s="31">
        <v>0.16225186193411101</v>
      </c>
      <c r="E37" s="31">
        <v>0.8956912281206415</v>
      </c>
      <c r="F37" s="31">
        <v>0.10430881183162358</v>
      </c>
      <c r="G37" s="31">
        <v>0.94257548308954664</v>
      </c>
      <c r="H37" s="31">
        <v>5.7424249733379541E-2</v>
      </c>
    </row>
    <row r="38" spans="1:8" x14ac:dyDescent="0.25">
      <c r="A38" s="29">
        <v>2005</v>
      </c>
      <c r="B38" s="30" t="s">
        <v>23</v>
      </c>
      <c r="C38" s="31">
        <v>0.82189351413135237</v>
      </c>
      <c r="D38" s="31">
        <v>0.17810674293962592</v>
      </c>
      <c r="E38" s="31">
        <v>0.87627887256854176</v>
      </c>
      <c r="F38" s="31">
        <v>0.12372111238611996</v>
      </c>
      <c r="G38" s="31">
        <v>0.93147078053023524</v>
      </c>
      <c r="H38" s="31">
        <v>6.8529276921680399E-2</v>
      </c>
    </row>
    <row r="39" spans="1:8" x14ac:dyDescent="0.25">
      <c r="A39" s="29">
        <v>2010</v>
      </c>
      <c r="B39" s="30" t="s">
        <v>23</v>
      </c>
      <c r="C39" s="31">
        <v>0.8002838142455343</v>
      </c>
      <c r="D39" s="31">
        <v>0.19971624250596456</v>
      </c>
      <c r="E39" s="31">
        <v>0.86563391752427166</v>
      </c>
      <c r="F39" s="31">
        <v>0.13436608247572832</v>
      </c>
      <c r="G39" s="31">
        <v>0.91861507963766154</v>
      </c>
      <c r="H39" s="31">
        <v>8.1384533372548307E-2</v>
      </c>
    </row>
    <row r="40" spans="1:8" x14ac:dyDescent="0.25">
      <c r="A40" s="29">
        <v>2012</v>
      </c>
      <c r="B40" s="30" t="s">
        <v>23</v>
      </c>
      <c r="C40" s="31">
        <v>0.79845622734727939</v>
      </c>
      <c r="D40" s="31">
        <v>0.201543827848568</v>
      </c>
      <c r="E40" s="31">
        <v>0.85877361771575722</v>
      </c>
      <c r="F40" s="31">
        <v>0.14122638228424278</v>
      </c>
      <c r="G40" s="31">
        <v>0.91295921644748079</v>
      </c>
      <c r="H40" s="31">
        <v>8.7041045388372387E-2</v>
      </c>
    </row>
  </sheetData>
  <mergeCells count="3">
    <mergeCell ref="B4:J4"/>
    <mergeCell ref="C5:E5"/>
    <mergeCell ref="G5:I5"/>
  </mergeCells>
  <hyperlinks>
    <hyperlink ref="B3" r:id="rId1"/>
    <hyperlink ref="B32" r:id="rId2"/>
  </hyperlinks>
  <pageMargins left="0.7" right="0.7" top="0.75" bottom="0.75" header="0.3" footer="0.3"/>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1"/>
  <sheetViews>
    <sheetView showGridLines="0" workbookViewId="0"/>
  </sheetViews>
  <sheetFormatPr defaultRowHeight="12" x14ac:dyDescent="0.25"/>
  <cols>
    <col min="1" max="1" width="10.42578125" style="54" customWidth="1"/>
    <col min="2" max="2" width="42.5703125" style="54" customWidth="1"/>
    <col min="3" max="3" width="4" style="54" customWidth="1"/>
    <col min="4" max="4" width="10.85546875" style="54" customWidth="1"/>
    <col min="5" max="5" width="10.85546875" style="55" customWidth="1"/>
    <col min="6" max="6" width="10.85546875" style="54" customWidth="1"/>
    <col min="7" max="9" width="11.5703125" style="54" bestFit="1" customWidth="1"/>
    <col min="10" max="11" width="8.5703125" style="54" customWidth="1"/>
    <col min="12" max="12" width="8.5703125" style="56" customWidth="1"/>
    <col min="13" max="15" width="8.5703125" style="54" customWidth="1"/>
    <col min="16" max="16384" width="9.140625" style="54"/>
  </cols>
  <sheetData>
    <row r="1" spans="1:15" ht="14.4" x14ac:dyDescent="0.25">
      <c r="A1" s="52" t="s">
        <v>41</v>
      </c>
      <c r="B1" s="53"/>
      <c r="C1" s="53"/>
    </row>
    <row r="2" spans="1:15" s="55" customFormat="1" x14ac:dyDescent="0.25">
      <c r="A2" s="55" t="s">
        <v>42</v>
      </c>
      <c r="B2" s="57" t="s">
        <v>43</v>
      </c>
      <c r="C2" s="57"/>
      <c r="L2" s="56"/>
    </row>
    <row r="3" spans="1:15" s="55" customFormat="1" x14ac:dyDescent="0.25">
      <c r="B3" s="57" t="s">
        <v>44</v>
      </c>
      <c r="C3" s="57"/>
      <c r="L3" s="56"/>
    </row>
    <row r="4" spans="1:15" s="60" customFormat="1" x14ac:dyDescent="0.25">
      <c r="A4" s="58" t="s">
        <v>45</v>
      </c>
      <c r="B4" s="59" t="s">
        <v>46</v>
      </c>
      <c r="C4" s="58"/>
      <c r="L4" s="61"/>
    </row>
    <row r="5" spans="1:15" s="60" customFormat="1" x14ac:dyDescent="0.25">
      <c r="A5" s="62" t="s">
        <v>47</v>
      </c>
      <c r="B5" s="58" t="s">
        <v>48</v>
      </c>
      <c r="C5" s="58"/>
      <c r="L5" s="61"/>
    </row>
    <row r="6" spans="1:15" s="60" customFormat="1" ht="13.8" customHeight="1" x14ac:dyDescent="0.25">
      <c r="A6" s="62" t="s">
        <v>49</v>
      </c>
      <c r="B6" s="63" t="s">
        <v>50</v>
      </c>
      <c r="C6" s="64"/>
      <c r="L6" s="61"/>
    </row>
    <row r="7" spans="1:15" s="60" customFormat="1" ht="11.4" customHeight="1" x14ac:dyDescent="0.25">
      <c r="A7" s="62" t="s">
        <v>51</v>
      </c>
      <c r="B7" s="63" t="s">
        <v>52</v>
      </c>
      <c r="C7" s="64"/>
      <c r="L7" s="61"/>
    </row>
    <row r="8" spans="1:15" s="60" customFormat="1" x14ac:dyDescent="0.25">
      <c r="A8" s="65">
        <v>2</v>
      </c>
      <c r="B8" s="59" t="s">
        <v>53</v>
      </c>
      <c r="C8" s="58"/>
      <c r="L8" s="61"/>
    </row>
    <row r="9" spans="1:15" s="60" customFormat="1" x14ac:dyDescent="0.25">
      <c r="A9" s="62" t="s">
        <v>47</v>
      </c>
      <c r="B9" s="58" t="s">
        <v>54</v>
      </c>
      <c r="C9" s="58"/>
      <c r="L9" s="61"/>
    </row>
    <row r="10" spans="1:15" s="60" customFormat="1" x14ac:dyDescent="0.25">
      <c r="A10" s="62" t="s">
        <v>49</v>
      </c>
      <c r="B10" s="63" t="s">
        <v>55</v>
      </c>
      <c r="C10" s="58"/>
      <c r="L10" s="61"/>
    </row>
    <row r="11" spans="1:15" s="75" customFormat="1" ht="14.4" customHeight="1" x14ac:dyDescent="0.25">
      <c r="A11" s="66" t="s">
        <v>56</v>
      </c>
      <c r="B11" s="67"/>
      <c r="C11" s="68"/>
      <c r="D11" s="69" t="s">
        <v>57</v>
      </c>
      <c r="E11" s="70"/>
      <c r="F11" s="70"/>
      <c r="G11" s="70"/>
      <c r="H11" s="70"/>
      <c r="I11" s="71"/>
      <c r="J11" s="72" t="s">
        <v>58</v>
      </c>
      <c r="K11" s="73"/>
      <c r="L11" s="73"/>
      <c r="M11" s="73"/>
      <c r="N11" s="73"/>
      <c r="O11" s="74"/>
    </row>
    <row r="12" spans="1:15" ht="15.6" customHeight="1" x14ac:dyDescent="0.25">
      <c r="A12" s="76"/>
      <c r="B12" s="77"/>
      <c r="C12" s="78"/>
      <c r="D12" s="79" t="s">
        <v>59</v>
      </c>
      <c r="E12" s="80"/>
      <c r="F12" s="80"/>
      <c r="G12" s="80"/>
      <c r="H12" s="80"/>
      <c r="I12" s="81"/>
      <c r="J12" s="82" t="s">
        <v>60</v>
      </c>
      <c r="K12" s="83"/>
      <c r="L12" s="83"/>
      <c r="M12" s="83"/>
      <c r="N12" s="83"/>
      <c r="O12" s="84"/>
    </row>
    <row r="13" spans="1:15" s="90" customFormat="1" x14ac:dyDescent="0.25">
      <c r="A13" s="85"/>
      <c r="B13" s="86"/>
      <c r="C13" s="87"/>
      <c r="D13" s="88">
        <v>1975</v>
      </c>
      <c r="E13" s="88">
        <v>1991</v>
      </c>
      <c r="F13" s="88">
        <v>2000</v>
      </c>
      <c r="G13" s="88">
        <v>2005</v>
      </c>
      <c r="H13" s="88">
        <v>2010</v>
      </c>
      <c r="I13" s="88">
        <v>2013</v>
      </c>
      <c r="J13" s="89">
        <v>1975</v>
      </c>
      <c r="K13" s="89">
        <v>1991</v>
      </c>
      <c r="L13" s="89">
        <v>2000</v>
      </c>
      <c r="M13" s="89">
        <v>2005</v>
      </c>
      <c r="N13" s="89">
        <v>2010</v>
      </c>
      <c r="O13" s="89">
        <v>2013</v>
      </c>
    </row>
    <row r="14" spans="1:15" x14ac:dyDescent="0.25">
      <c r="A14" s="91" t="s">
        <v>8</v>
      </c>
      <c r="B14" s="92"/>
      <c r="C14" s="93">
        <v>1</v>
      </c>
      <c r="D14" s="94">
        <v>1188976.42588639</v>
      </c>
      <c r="E14" s="94">
        <v>1660000.00323703</v>
      </c>
      <c r="F14" s="94">
        <v>2013191.5573417901</v>
      </c>
      <c r="G14" s="94">
        <v>2266792.8555232701</v>
      </c>
      <c r="H14" s="94">
        <v>4462626.8561771205</v>
      </c>
      <c r="I14" s="94">
        <v>5313209.8968895301</v>
      </c>
      <c r="J14" s="95">
        <f t="shared" ref="J14:O21" si="0">(+D14/D$23)*100</f>
        <v>50.237903424811805</v>
      </c>
      <c r="K14" s="95">
        <f t="shared" si="0"/>
        <v>49.699111119413111</v>
      </c>
      <c r="L14" s="95">
        <f t="shared" si="0"/>
        <v>57.000736919675788</v>
      </c>
      <c r="M14" s="95">
        <f t="shared" si="0"/>
        <v>36.584840935474176</v>
      </c>
      <c r="N14" s="95">
        <f t="shared" si="0"/>
        <v>29.580310614665422</v>
      </c>
      <c r="O14" s="95">
        <f t="shared" si="0"/>
        <v>25.588128026588446</v>
      </c>
    </row>
    <row r="15" spans="1:15" x14ac:dyDescent="0.25">
      <c r="A15" s="96" t="s">
        <v>61</v>
      </c>
      <c r="B15" s="92"/>
      <c r="C15" s="93">
        <v>2</v>
      </c>
      <c r="D15" s="94">
        <v>8944.7126515130403</v>
      </c>
      <c r="E15" s="94">
        <v>11832.661464013934</v>
      </c>
      <c r="F15" s="94">
        <v>11338.637019483924</v>
      </c>
      <c r="G15" s="94">
        <v>27093.86615377009</v>
      </c>
      <c r="H15" s="94">
        <v>110069.51816514015</v>
      </c>
      <c r="I15" s="94">
        <v>194625.82669857025</v>
      </c>
      <c r="J15" s="95">
        <f t="shared" si="0"/>
        <v>0.37794156432866255</v>
      </c>
      <c r="K15" s="95">
        <f t="shared" si="0"/>
        <v>0.35426069626004425</v>
      </c>
      <c r="L15" s="95">
        <f t="shared" si="0"/>
        <v>0.32103783836083927</v>
      </c>
      <c r="M15" s="95">
        <f t="shared" si="0"/>
        <v>0.43728070747509495</v>
      </c>
      <c r="N15" s="95">
        <f t="shared" si="0"/>
        <v>0.72959058452862469</v>
      </c>
      <c r="O15" s="95">
        <f t="shared" si="0"/>
        <v>0.93730732786579674</v>
      </c>
    </row>
    <row r="16" spans="1:15" x14ac:dyDescent="0.25">
      <c r="A16" s="96" t="s">
        <v>62</v>
      </c>
      <c r="B16" s="92"/>
      <c r="C16" s="93">
        <v>3</v>
      </c>
      <c r="D16" s="94">
        <v>505912.46133035497</v>
      </c>
      <c r="E16" s="94">
        <v>665367.32421281503</v>
      </c>
      <c r="F16" s="94">
        <v>595091.39899943804</v>
      </c>
      <c r="G16" s="94">
        <v>1033446.1251048699</v>
      </c>
      <c r="H16" s="94">
        <v>1957764.9502234298</v>
      </c>
      <c r="I16" s="94">
        <v>2373166.2340300698</v>
      </c>
      <c r="J16" s="95">
        <f t="shared" si="0"/>
        <v>21.376354333329544</v>
      </c>
      <c r="K16" s="95">
        <f t="shared" si="0"/>
        <v>19.920581034214308</v>
      </c>
      <c r="L16" s="95">
        <f t="shared" si="0"/>
        <v>16.84919060673862</v>
      </c>
      <c r="M16" s="95">
        <f t="shared" si="0"/>
        <v>16.679275307498727</v>
      </c>
      <c r="N16" s="95">
        <f t="shared" si="0"/>
        <v>12.976952186345997</v>
      </c>
      <c r="O16" s="95">
        <f t="shared" si="0"/>
        <v>11.429038679666666</v>
      </c>
    </row>
    <row r="17" spans="1:15" x14ac:dyDescent="0.25">
      <c r="A17" s="96" t="s">
        <v>63</v>
      </c>
      <c r="B17" s="92"/>
      <c r="C17" s="93">
        <v>4</v>
      </c>
      <c r="D17" s="94">
        <v>63952.146480332303</v>
      </c>
      <c r="E17" s="94">
        <v>106399.99987412999</v>
      </c>
      <c r="F17" s="94">
        <v>213421.72941438499</v>
      </c>
      <c r="G17" s="94">
        <v>608854.33001046209</v>
      </c>
      <c r="H17" s="94">
        <v>1238944.0464385198</v>
      </c>
      <c r="I17" s="94">
        <v>1695054.3245000201</v>
      </c>
      <c r="J17" s="95">
        <f t="shared" si="0"/>
        <v>2.7021744828062269</v>
      </c>
      <c r="K17" s="95">
        <f t="shared" si="0"/>
        <v>3.1855333774326873</v>
      </c>
      <c r="L17" s="95">
        <f t="shared" si="0"/>
        <v>6.042741341193814</v>
      </c>
      <c r="M17" s="95">
        <f t="shared" si="0"/>
        <v>9.8265877104882158</v>
      </c>
      <c r="N17" s="95">
        <f t="shared" si="0"/>
        <v>8.2122818933681696</v>
      </c>
      <c r="O17" s="95">
        <f t="shared" si="0"/>
        <v>8.1632888421593464</v>
      </c>
    </row>
    <row r="18" spans="1:15" x14ac:dyDescent="0.25">
      <c r="A18" s="96" t="s">
        <v>64</v>
      </c>
      <c r="B18" s="92"/>
      <c r="C18" s="93">
        <v>5</v>
      </c>
      <c r="D18" s="94">
        <v>309617.06673109799</v>
      </c>
      <c r="E18" s="94">
        <v>456300.001800559</v>
      </c>
      <c r="F18" s="94">
        <v>148354.12898317</v>
      </c>
      <c r="G18" s="94">
        <v>581598.83005412901</v>
      </c>
      <c r="H18" s="94">
        <v>1284711.26639141</v>
      </c>
      <c r="I18" s="94">
        <v>1827848.24894587</v>
      </c>
      <c r="J18" s="95">
        <f t="shared" si="0"/>
        <v>13.082271404594431</v>
      </c>
      <c r="K18" s="95">
        <f t="shared" si="0"/>
        <v>13.661267740393043</v>
      </c>
      <c r="L18" s="95">
        <f t="shared" si="0"/>
        <v>4.2004421518054542</v>
      </c>
      <c r="M18" s="95">
        <f t="shared" si="0"/>
        <v>9.3866983187029707</v>
      </c>
      <c r="N18" s="95">
        <f t="shared" si="0"/>
        <v>8.5156477417366627</v>
      </c>
      <c r="O18" s="95">
        <f t="shared" si="0"/>
        <v>8.8028171133580351</v>
      </c>
    </row>
    <row r="19" spans="1:15" x14ac:dyDescent="0.25">
      <c r="A19" s="96" t="s">
        <v>65</v>
      </c>
      <c r="B19" s="92"/>
      <c r="C19" s="93">
        <v>6</v>
      </c>
      <c r="D19" s="94">
        <v>114688.89769932</v>
      </c>
      <c r="E19" s="94">
        <v>212799.99974826101</v>
      </c>
      <c r="F19" s="94">
        <v>294105.553949091</v>
      </c>
      <c r="G19" s="94">
        <v>765497.68891443207</v>
      </c>
      <c r="H19" s="94">
        <v>3141125.2892685598</v>
      </c>
      <c r="I19" s="94">
        <v>5274447.5746286893</v>
      </c>
      <c r="J19" s="95">
        <f t="shared" si="0"/>
        <v>4.8459579526323662</v>
      </c>
      <c r="K19" s="95">
        <f t="shared" si="0"/>
        <v>6.3710667548654047</v>
      </c>
      <c r="L19" s="95">
        <f t="shared" si="0"/>
        <v>8.3271923360353615</v>
      </c>
      <c r="M19" s="95">
        <f t="shared" si="0"/>
        <v>12.35472889248309</v>
      </c>
      <c r="N19" s="95">
        <f t="shared" si="0"/>
        <v>20.820800109588411</v>
      </c>
      <c r="O19" s="95">
        <f t="shared" si="0"/>
        <v>25.401450804369365</v>
      </c>
    </row>
    <row r="20" spans="1:15" x14ac:dyDescent="0.25">
      <c r="A20" s="96" t="s">
        <v>66</v>
      </c>
      <c r="B20" s="92"/>
      <c r="C20" s="93">
        <v>7</v>
      </c>
      <c r="D20" s="94">
        <v>174600.25849447699</v>
      </c>
      <c r="E20" s="94">
        <v>227399.99505027899</v>
      </c>
      <c r="F20" s="94">
        <v>256366.34569898702</v>
      </c>
      <c r="G20" s="94">
        <v>912705.67459408101</v>
      </c>
      <c r="H20" s="94">
        <v>2891235.4072304303</v>
      </c>
      <c r="I20" s="94">
        <v>4086003.5023791301</v>
      </c>
      <c r="J20" s="95">
        <f t="shared" si="0"/>
        <v>7.3773968374969758</v>
      </c>
      <c r="K20" s="95">
        <f t="shared" si="0"/>
        <v>6.8081792774214014</v>
      </c>
      <c r="L20" s="95">
        <f t="shared" si="0"/>
        <v>7.2586588061901338</v>
      </c>
      <c r="M20" s="95">
        <f t="shared" si="0"/>
        <v>14.730588127877716</v>
      </c>
      <c r="N20" s="95">
        <f t="shared" si="0"/>
        <v>19.164416869766715</v>
      </c>
      <c r="O20" s="95">
        <f t="shared" si="0"/>
        <v>19.677969205992351</v>
      </c>
    </row>
    <row r="21" spans="1:15" s="101" customFormat="1" x14ac:dyDescent="0.25">
      <c r="A21" s="97" t="s">
        <v>67</v>
      </c>
      <c r="B21" s="98"/>
      <c r="C21" s="99"/>
      <c r="D21" s="94">
        <v>2366691.9692734801</v>
      </c>
      <c r="E21" s="94">
        <v>3340100.0051500904</v>
      </c>
      <c r="F21" s="94">
        <v>3531869.35140634</v>
      </c>
      <c r="G21" s="94">
        <v>6195989.3703550193</v>
      </c>
      <c r="H21" s="94">
        <v>15086477.333894599</v>
      </c>
      <c r="I21" s="94">
        <v>20764355.608035799</v>
      </c>
      <c r="J21" s="100">
        <f t="shared" si="0"/>
        <v>99.999999999999787</v>
      </c>
      <c r="K21" s="100">
        <f t="shared" si="0"/>
        <v>100.00000059168894</v>
      </c>
      <c r="L21" s="100">
        <f t="shared" si="0"/>
        <v>99.999999999999872</v>
      </c>
      <c r="M21" s="100">
        <f t="shared" si="0"/>
        <v>100.00000000000007</v>
      </c>
      <c r="N21" s="100">
        <f t="shared" si="0"/>
        <v>99.999999999999929</v>
      </c>
      <c r="O21" s="100">
        <f t="shared" si="0"/>
        <v>99.999999999826244</v>
      </c>
    </row>
    <row r="22" spans="1:15" s="107" customFormat="1" x14ac:dyDescent="0.25">
      <c r="A22" s="102" t="s">
        <v>68</v>
      </c>
      <c r="B22" s="103"/>
      <c r="C22" s="104"/>
      <c r="D22" s="105"/>
      <c r="E22" s="105"/>
      <c r="F22" s="105"/>
      <c r="G22" s="105"/>
      <c r="H22" s="105"/>
      <c r="I22" s="105"/>
      <c r="J22" s="106"/>
      <c r="K22" s="106"/>
      <c r="L22" s="106"/>
      <c r="M22" s="106"/>
      <c r="N22" s="106"/>
      <c r="O22" s="106"/>
    </row>
    <row r="23" spans="1:15" s="107" customFormat="1" x14ac:dyDescent="0.25">
      <c r="A23" s="108" t="s">
        <v>69</v>
      </c>
      <c r="B23" s="109"/>
      <c r="C23" s="110"/>
      <c r="D23" s="111">
        <f>SUM(D14:D20)</f>
        <v>2366691.9692734852</v>
      </c>
      <c r="E23" s="111">
        <f t="shared" ref="E23:I23" si="1">SUM(E14:E20)</f>
        <v>3340099.9853870878</v>
      </c>
      <c r="F23" s="111">
        <f t="shared" si="1"/>
        <v>3531869.3514063447</v>
      </c>
      <c r="G23" s="111">
        <f t="shared" si="1"/>
        <v>6195989.3703550147</v>
      </c>
      <c r="H23" s="111">
        <f t="shared" si="1"/>
        <v>15086477.33389461</v>
      </c>
      <c r="I23" s="111">
        <f t="shared" si="1"/>
        <v>20764355.608071879</v>
      </c>
      <c r="J23" s="112">
        <f>SUM(J14:J20)</f>
        <v>100.00000000000001</v>
      </c>
      <c r="K23" s="112">
        <f t="shared" ref="K23:O23" si="2">SUM(K14:K20)</f>
        <v>100.00000000000001</v>
      </c>
      <c r="L23" s="112">
        <f t="shared" si="2"/>
        <v>100</v>
      </c>
      <c r="M23" s="112">
        <f t="shared" si="2"/>
        <v>100</v>
      </c>
      <c r="N23" s="112">
        <f t="shared" si="2"/>
        <v>100</v>
      </c>
      <c r="O23" s="112">
        <f t="shared" si="2"/>
        <v>100</v>
      </c>
    </row>
    <row r="25" spans="1:15" s="75" customFormat="1" ht="14.4" x14ac:dyDescent="0.25">
      <c r="A25" s="66" t="s">
        <v>56</v>
      </c>
      <c r="B25" s="67"/>
      <c r="C25" s="113"/>
      <c r="D25" s="114" t="s">
        <v>70</v>
      </c>
      <c r="E25" s="115"/>
      <c r="F25" s="115"/>
      <c r="G25" s="115"/>
      <c r="H25" s="115"/>
      <c r="I25" s="115"/>
      <c r="J25" s="116" t="s">
        <v>71</v>
      </c>
      <c r="K25" s="117"/>
      <c r="L25" s="117"/>
      <c r="M25" s="117"/>
      <c r="N25" s="117"/>
      <c r="O25" s="117"/>
    </row>
    <row r="26" spans="1:15" x14ac:dyDescent="0.25">
      <c r="A26" s="76"/>
      <c r="B26" s="77"/>
      <c r="C26" s="78"/>
      <c r="D26" s="79" t="s">
        <v>59</v>
      </c>
      <c r="E26" s="80"/>
      <c r="F26" s="80"/>
      <c r="G26" s="80"/>
      <c r="H26" s="80"/>
      <c r="I26" s="81"/>
      <c r="J26" s="82" t="s">
        <v>60</v>
      </c>
      <c r="K26" s="83"/>
      <c r="L26" s="83"/>
      <c r="M26" s="83"/>
      <c r="N26" s="83"/>
      <c r="O26" s="84"/>
    </row>
    <row r="27" spans="1:15" x14ac:dyDescent="0.25">
      <c r="A27" s="85"/>
      <c r="B27" s="86"/>
      <c r="C27" s="87"/>
      <c r="D27" s="118">
        <v>1975</v>
      </c>
      <c r="E27" s="118">
        <v>1991</v>
      </c>
      <c r="F27" s="118">
        <v>2000</v>
      </c>
      <c r="G27" s="119">
        <v>2005</v>
      </c>
      <c r="H27" s="119">
        <v>2010</v>
      </c>
      <c r="I27" s="119">
        <v>2013</v>
      </c>
      <c r="J27" s="120">
        <v>1975</v>
      </c>
      <c r="K27" s="120">
        <v>1991</v>
      </c>
      <c r="L27" s="120">
        <v>2000</v>
      </c>
      <c r="M27" s="121">
        <v>2005</v>
      </c>
      <c r="N27" s="121">
        <v>2010</v>
      </c>
      <c r="O27" s="121">
        <v>2013</v>
      </c>
    </row>
    <row r="28" spans="1:15" x14ac:dyDescent="0.25">
      <c r="A28" s="91" t="s">
        <v>8</v>
      </c>
      <c r="B28" s="92"/>
      <c r="C28" s="93">
        <v>1</v>
      </c>
      <c r="D28" s="94">
        <v>4999897.2576363701</v>
      </c>
      <c r="E28" s="94">
        <v>2464808.4801646345</v>
      </c>
      <c r="F28" s="94">
        <v>1937654.3040460409</v>
      </c>
      <c r="G28" s="94">
        <v>2266792.855523272</v>
      </c>
      <c r="H28" s="94">
        <v>2639423.8531843973</v>
      </c>
      <c r="I28" s="94">
        <v>3083723.8431281722</v>
      </c>
      <c r="J28" s="95">
        <f t="shared" ref="J28:O35" si="3">(+D28/D$37)*100</f>
        <v>72.669529002141772</v>
      </c>
      <c r="K28" s="95">
        <f t="shared" si="3"/>
        <v>48.385448368763164</v>
      </c>
      <c r="L28" s="95">
        <f t="shared" si="3"/>
        <v>56.154933039754503</v>
      </c>
      <c r="M28" s="95">
        <f t="shared" si="3"/>
        <v>36.58484093547419</v>
      </c>
      <c r="N28" s="95">
        <f t="shared" si="3"/>
        <v>27.027443865968237</v>
      </c>
      <c r="O28" s="95">
        <f t="shared" si="3"/>
        <v>24.105953742959013</v>
      </c>
    </row>
    <row r="29" spans="1:15" x14ac:dyDescent="0.25">
      <c r="A29" s="96" t="s">
        <v>61</v>
      </c>
      <c r="B29" s="92"/>
      <c r="C29" s="93">
        <v>2</v>
      </c>
      <c r="D29" s="94">
        <v>20402.629992705584</v>
      </c>
      <c r="E29" s="94">
        <v>24243.094872036458</v>
      </c>
      <c r="F29" s="94">
        <v>14811.567237427116</v>
      </c>
      <c r="G29" s="94">
        <v>27093.866153775693</v>
      </c>
      <c r="H29" s="94">
        <v>67585.761951818233</v>
      </c>
      <c r="I29" s="94">
        <v>123599.68783121849</v>
      </c>
      <c r="J29" s="95">
        <f t="shared" si="3"/>
        <v>0.29653599575679829</v>
      </c>
      <c r="K29" s="95">
        <f t="shared" si="3"/>
        <v>0.47590432468473043</v>
      </c>
      <c r="L29" s="95">
        <f t="shared" si="3"/>
        <v>0.42925229990446129</v>
      </c>
      <c r="M29" s="95">
        <f t="shared" si="3"/>
        <v>0.43728070747518516</v>
      </c>
      <c r="N29" s="95">
        <f t="shared" si="3"/>
        <v>0.69207163718234499</v>
      </c>
      <c r="O29" s="95">
        <f t="shared" si="3"/>
        <v>0.96619817761667415</v>
      </c>
    </row>
    <row r="30" spans="1:15" x14ac:dyDescent="0.25">
      <c r="A30" s="96" t="s">
        <v>62</v>
      </c>
      <c r="B30" s="92"/>
      <c r="C30" s="93">
        <v>3</v>
      </c>
      <c r="D30" s="94">
        <v>863891.950621836</v>
      </c>
      <c r="E30" s="94">
        <v>1021846.7246619249</v>
      </c>
      <c r="F30" s="94">
        <v>592412.30233037448</v>
      </c>
      <c r="G30" s="94">
        <v>1033446.1251048662</v>
      </c>
      <c r="H30" s="94">
        <v>1247565.3549468548</v>
      </c>
      <c r="I30" s="94">
        <v>1401674.7272900073</v>
      </c>
      <c r="J30" s="95">
        <f t="shared" si="3"/>
        <v>12.55598223834464</v>
      </c>
      <c r="K30" s="95">
        <f t="shared" si="3"/>
        <v>20.05937269966584</v>
      </c>
      <c r="L30" s="95">
        <f t="shared" si="3"/>
        <v>17.168631731585968</v>
      </c>
      <c r="M30" s="95">
        <f t="shared" si="3"/>
        <v>16.67927530749866</v>
      </c>
      <c r="N30" s="95">
        <f t="shared" si="3"/>
        <v>12.774948047571954</v>
      </c>
      <c r="O30" s="95">
        <f t="shared" si="3"/>
        <v>10.957111550057567</v>
      </c>
    </row>
    <row r="31" spans="1:15" x14ac:dyDescent="0.25">
      <c r="A31" s="96" t="s">
        <v>63</v>
      </c>
      <c r="B31" s="92"/>
      <c r="C31" s="93">
        <v>4</v>
      </c>
      <c r="D31" s="94">
        <v>69550.190139550483</v>
      </c>
      <c r="E31" s="94">
        <v>150545.04382059554</v>
      </c>
      <c r="F31" s="94">
        <v>195739.99581227041</v>
      </c>
      <c r="G31" s="94">
        <v>608854.33001046244</v>
      </c>
      <c r="H31" s="94">
        <v>1100617.4593517007</v>
      </c>
      <c r="I31" s="94">
        <v>1465348.4264583131</v>
      </c>
      <c r="J31" s="95">
        <f t="shared" si="3"/>
        <v>1.0108566834510975</v>
      </c>
      <c r="K31" s="95">
        <f t="shared" si="3"/>
        <v>2.9552760401360163</v>
      </c>
      <c r="L31" s="95">
        <f t="shared" si="3"/>
        <v>5.6727179533974788</v>
      </c>
      <c r="M31" s="95">
        <f t="shared" si="3"/>
        <v>9.8265877104882176</v>
      </c>
      <c r="N31" s="95">
        <f t="shared" si="3"/>
        <v>11.270215871029515</v>
      </c>
      <c r="O31" s="95">
        <f t="shared" si="3"/>
        <v>11.454858859763883</v>
      </c>
    </row>
    <row r="32" spans="1:15" x14ac:dyDescent="0.25">
      <c r="A32" s="96" t="s">
        <v>64</v>
      </c>
      <c r="B32" s="92"/>
      <c r="C32" s="93">
        <v>5</v>
      </c>
      <c r="D32" s="94">
        <v>328555.52154597914</v>
      </c>
      <c r="E32" s="94">
        <v>747405.27898926393</v>
      </c>
      <c r="F32" s="94">
        <v>157514.82526221333</v>
      </c>
      <c r="G32" s="94">
        <v>581598.83005412866</v>
      </c>
      <c r="H32" s="94">
        <v>792015.25264022825</v>
      </c>
      <c r="I32" s="94">
        <v>1102567.7563794677</v>
      </c>
      <c r="J32" s="95">
        <f t="shared" si="3"/>
        <v>4.7752931253404141</v>
      </c>
      <c r="K32" s="95">
        <f t="shared" si="3"/>
        <v>14.671947061242077</v>
      </c>
      <c r="L32" s="95">
        <f t="shared" si="3"/>
        <v>4.5649187509342468</v>
      </c>
      <c r="M32" s="95">
        <f t="shared" si="3"/>
        <v>9.3866983187029618</v>
      </c>
      <c r="N32" s="95">
        <f t="shared" si="3"/>
        <v>8.1101592515724423</v>
      </c>
      <c r="O32" s="95">
        <f t="shared" si="3"/>
        <v>8.6189453679483847</v>
      </c>
    </row>
    <row r="33" spans="1:15" x14ac:dyDescent="0.25">
      <c r="A33" s="96" t="s">
        <v>65</v>
      </c>
      <c r="B33" s="92"/>
      <c r="C33" s="93">
        <v>6</v>
      </c>
      <c r="D33" s="94">
        <v>269840.38585554558</v>
      </c>
      <c r="E33" s="94">
        <v>312796.8287738614</v>
      </c>
      <c r="F33" s="94">
        <v>280227.0462643553</v>
      </c>
      <c r="G33" s="94">
        <v>765497.68891443161</v>
      </c>
      <c r="H33" s="94">
        <v>2136033.8694014242</v>
      </c>
      <c r="I33" s="94">
        <v>3143444.4231469375</v>
      </c>
      <c r="J33" s="95">
        <f t="shared" si="3"/>
        <v>3.9219153385461065</v>
      </c>
      <c r="K33" s="95">
        <f t="shared" si="3"/>
        <v>6.1403613831852804</v>
      </c>
      <c r="L33" s="95">
        <f t="shared" si="3"/>
        <v>8.1212272932505254</v>
      </c>
      <c r="M33" s="95">
        <f t="shared" si="3"/>
        <v>12.354728892483077</v>
      </c>
      <c r="N33" s="95">
        <f t="shared" si="3"/>
        <v>21.872779330762775</v>
      </c>
      <c r="O33" s="95">
        <f t="shared" si="3"/>
        <v>24.572798899227827</v>
      </c>
    </row>
    <row r="34" spans="1:15" x14ac:dyDescent="0.25">
      <c r="A34" s="96" t="s">
        <v>66</v>
      </c>
      <c r="B34" s="92"/>
      <c r="C34" s="93">
        <v>7</v>
      </c>
      <c r="D34" s="94">
        <v>328183.60515127302</v>
      </c>
      <c r="E34" s="94">
        <v>372465.61570507352</v>
      </c>
      <c r="F34" s="94">
        <v>272190.42568983301</v>
      </c>
      <c r="G34" s="94">
        <v>912705.67459408066</v>
      </c>
      <c r="H34" s="94">
        <v>1782476.0882440058</v>
      </c>
      <c r="I34" s="94">
        <v>2472015.4844841189</v>
      </c>
      <c r="J34" s="95">
        <f t="shared" si="3"/>
        <v>4.7698876164191679</v>
      </c>
      <c r="K34" s="95">
        <f t="shared" si="3"/>
        <v>7.3116901223228767</v>
      </c>
      <c r="L34" s="95">
        <f t="shared" si="3"/>
        <v>7.8883189311728037</v>
      </c>
      <c r="M34" s="95">
        <f t="shared" si="3"/>
        <v>14.730588127877702</v>
      </c>
      <c r="N34" s="95">
        <f t="shared" si="3"/>
        <v>18.252381995912735</v>
      </c>
      <c r="O34" s="95">
        <f t="shared" si="3"/>
        <v>19.32413340242665</v>
      </c>
    </row>
    <row r="35" spans="1:15" s="101" customFormat="1" x14ac:dyDescent="0.25">
      <c r="A35" s="97" t="s">
        <v>67</v>
      </c>
      <c r="B35" s="98"/>
      <c r="C35" s="99"/>
      <c r="D35" s="94">
        <v>6951196.0362407435</v>
      </c>
      <c r="E35" s="94">
        <v>5076596.2849777518</v>
      </c>
      <c r="F35" s="94">
        <v>3479636.6276361533</v>
      </c>
      <c r="G35" s="94">
        <v>6195989.3703550166</v>
      </c>
      <c r="H35" s="94">
        <v>9775673.8916382752</v>
      </c>
      <c r="I35" s="94">
        <v>12798690.016442511</v>
      </c>
      <c r="J35" s="100">
        <f t="shared" si="3"/>
        <v>101.03010440537881</v>
      </c>
      <c r="K35" s="100">
        <f t="shared" si="3"/>
        <v>99.656175890566175</v>
      </c>
      <c r="L35" s="100">
        <f t="shared" si="3"/>
        <v>100.84294263407601</v>
      </c>
      <c r="M35" s="100">
        <f t="shared" si="3"/>
        <v>99.999999999999986</v>
      </c>
      <c r="N35" s="100">
        <f t="shared" si="3"/>
        <v>100.10195105249973</v>
      </c>
      <c r="O35" s="100">
        <f t="shared" si="3"/>
        <v>100.04937056680888</v>
      </c>
    </row>
    <row r="36" spans="1:15" x14ac:dyDescent="0.25">
      <c r="A36" s="102" t="s">
        <v>68</v>
      </c>
      <c r="B36" s="103"/>
      <c r="C36" s="104"/>
      <c r="D36" s="122"/>
      <c r="E36" s="122"/>
      <c r="F36" s="122"/>
      <c r="G36" s="122"/>
      <c r="H36" s="122"/>
      <c r="I36" s="122"/>
      <c r="J36" s="123"/>
      <c r="K36" s="123"/>
      <c r="L36" s="123"/>
      <c r="M36" s="123"/>
      <c r="N36" s="123"/>
      <c r="O36" s="123"/>
    </row>
    <row r="37" spans="1:15" x14ac:dyDescent="0.25">
      <c r="A37" s="108" t="s">
        <v>69</v>
      </c>
      <c r="B37" s="109"/>
      <c r="C37" s="110"/>
      <c r="D37" s="111">
        <f t="shared" ref="D37:I37" si="4">SUM(D28:D34)</f>
        <v>6880321.5409432603</v>
      </c>
      <c r="E37" s="111">
        <f t="shared" si="4"/>
        <v>5094111.0669873906</v>
      </c>
      <c r="F37" s="111">
        <f t="shared" si="4"/>
        <v>3450550.4666425148</v>
      </c>
      <c r="G37" s="111">
        <f t="shared" si="4"/>
        <v>6195989.3703550175</v>
      </c>
      <c r="H37" s="111">
        <f t="shared" si="4"/>
        <v>9765717.6397204287</v>
      </c>
      <c r="I37" s="111">
        <f t="shared" si="4"/>
        <v>12792374.348718235</v>
      </c>
      <c r="J37" s="112">
        <f t="shared" ref="J37:O37" si="5">SUM(J28:J34)</f>
        <v>99.999999999999986</v>
      </c>
      <c r="K37" s="112">
        <f t="shared" si="5"/>
        <v>99.999999999999972</v>
      </c>
      <c r="L37" s="112">
        <f t="shared" si="5"/>
        <v>100</v>
      </c>
      <c r="M37" s="112">
        <f t="shared" si="5"/>
        <v>100</v>
      </c>
      <c r="N37" s="112">
        <f t="shared" si="5"/>
        <v>100</v>
      </c>
      <c r="O37" s="112">
        <f t="shared" si="5"/>
        <v>100</v>
      </c>
    </row>
    <row r="39" spans="1:15" s="75" customFormat="1" ht="14.4" x14ac:dyDescent="0.25">
      <c r="A39" s="66" t="s">
        <v>56</v>
      </c>
      <c r="B39" s="67"/>
      <c r="C39" s="113"/>
      <c r="D39" s="114" t="s">
        <v>72</v>
      </c>
      <c r="E39" s="115"/>
      <c r="F39" s="115"/>
      <c r="G39" s="115"/>
      <c r="H39" s="115"/>
      <c r="I39" s="115"/>
      <c r="J39" s="116" t="s">
        <v>73</v>
      </c>
      <c r="K39" s="117"/>
      <c r="L39" s="117"/>
      <c r="M39" s="117"/>
      <c r="N39" s="117"/>
      <c r="O39" s="117"/>
    </row>
    <row r="40" spans="1:15" x14ac:dyDescent="0.25">
      <c r="A40" s="76"/>
      <c r="B40" s="77"/>
      <c r="C40" s="78"/>
      <c r="D40" s="124" t="s">
        <v>74</v>
      </c>
      <c r="E40" s="125"/>
      <c r="F40" s="125"/>
      <c r="G40" s="125"/>
      <c r="H40" s="125"/>
      <c r="I40" s="126"/>
      <c r="J40" s="82" t="s">
        <v>60</v>
      </c>
      <c r="K40" s="83"/>
      <c r="L40" s="83"/>
      <c r="M40" s="83"/>
      <c r="N40" s="83"/>
      <c r="O40" s="84"/>
    </row>
    <row r="41" spans="1:15" x14ac:dyDescent="0.25">
      <c r="A41" s="85"/>
      <c r="B41" s="86"/>
      <c r="C41" s="87"/>
      <c r="D41" s="118">
        <v>1975</v>
      </c>
      <c r="E41" s="127">
        <v>1991</v>
      </c>
      <c r="F41" s="127">
        <v>2000</v>
      </c>
      <c r="G41" s="127">
        <v>2005</v>
      </c>
      <c r="H41" s="127">
        <v>2010</v>
      </c>
      <c r="I41" s="127">
        <v>2013</v>
      </c>
      <c r="J41" s="120">
        <v>1975</v>
      </c>
      <c r="K41" s="128">
        <v>1991</v>
      </c>
      <c r="L41" s="128">
        <v>2000</v>
      </c>
      <c r="M41" s="128">
        <v>2005</v>
      </c>
      <c r="N41" s="128">
        <v>2010</v>
      </c>
      <c r="O41" s="128">
        <v>2013</v>
      </c>
    </row>
    <row r="42" spans="1:15" x14ac:dyDescent="0.25">
      <c r="A42" s="91" t="s">
        <v>8</v>
      </c>
      <c r="B42" s="92"/>
      <c r="C42" s="93">
        <v>1</v>
      </c>
      <c r="D42" s="129" t="s">
        <v>75</v>
      </c>
      <c r="E42" s="130">
        <v>1820</v>
      </c>
      <c r="F42" s="130">
        <v>2871</v>
      </c>
      <c r="G42" s="130">
        <v>3377</v>
      </c>
      <c r="H42" s="130">
        <v>3847</v>
      </c>
      <c r="I42" s="130">
        <v>4119</v>
      </c>
      <c r="J42" s="131" t="s">
        <v>75</v>
      </c>
      <c r="K42" s="132">
        <f t="shared" ref="K42:O48" si="6">(+E42/E$50)*100</f>
        <v>62.58596973865199</v>
      </c>
      <c r="L42" s="132">
        <f t="shared" si="6"/>
        <v>63.210039630118885</v>
      </c>
      <c r="M42" s="132">
        <f t="shared" si="6"/>
        <v>61.221899927483683</v>
      </c>
      <c r="N42" s="132">
        <f t="shared" si="6"/>
        <v>60.081211931906921</v>
      </c>
      <c r="O42" s="132">
        <f t="shared" si="6"/>
        <v>58.136908962597033</v>
      </c>
    </row>
    <row r="43" spans="1:15" x14ac:dyDescent="0.25">
      <c r="A43" s="96" t="s">
        <v>61</v>
      </c>
      <c r="B43" s="92"/>
      <c r="C43" s="93">
        <v>2</v>
      </c>
      <c r="D43" s="129" t="s">
        <v>75</v>
      </c>
      <c r="E43" s="130">
        <v>33</v>
      </c>
      <c r="F43" s="130">
        <v>50</v>
      </c>
      <c r="G43" s="130">
        <v>62</v>
      </c>
      <c r="H43" s="130">
        <v>72</v>
      </c>
      <c r="I43" s="130">
        <v>83</v>
      </c>
      <c r="J43" s="131" t="s">
        <v>75</v>
      </c>
      <c r="K43" s="132">
        <f t="shared" si="6"/>
        <v>1.1348005502063274</v>
      </c>
      <c r="L43" s="132">
        <f t="shared" si="6"/>
        <v>1.1008366358432409</v>
      </c>
      <c r="M43" s="132">
        <f t="shared" si="6"/>
        <v>1.1240029006526469</v>
      </c>
      <c r="N43" s="132">
        <f t="shared" si="6"/>
        <v>1.1244729033265657</v>
      </c>
      <c r="O43" s="132">
        <f t="shared" si="6"/>
        <v>1.1714890613973183</v>
      </c>
    </row>
    <row r="44" spans="1:15" x14ac:dyDescent="0.25">
      <c r="A44" s="96" t="s">
        <v>62</v>
      </c>
      <c r="B44" s="92"/>
      <c r="C44" s="93">
        <v>3</v>
      </c>
      <c r="D44" s="129" t="s">
        <v>75</v>
      </c>
      <c r="E44" s="130">
        <v>638</v>
      </c>
      <c r="F44" s="130">
        <v>949</v>
      </c>
      <c r="G44" s="130">
        <v>1179</v>
      </c>
      <c r="H44" s="130">
        <v>1182</v>
      </c>
      <c r="I44" s="130">
        <v>1278</v>
      </c>
      <c r="J44" s="131" t="s">
        <v>75</v>
      </c>
      <c r="K44" s="132">
        <f t="shared" si="6"/>
        <v>21.939477303988998</v>
      </c>
      <c r="L44" s="132">
        <f t="shared" si="6"/>
        <v>20.893879348304711</v>
      </c>
      <c r="M44" s="132">
        <f t="shared" si="6"/>
        <v>21.374184191443074</v>
      </c>
      <c r="N44" s="132">
        <f t="shared" si="6"/>
        <v>18.460096829611121</v>
      </c>
      <c r="O44" s="132">
        <f t="shared" si="6"/>
        <v>18.038108680310515</v>
      </c>
    </row>
    <row r="45" spans="1:15" x14ac:dyDescent="0.25">
      <c r="A45" s="96" t="s">
        <v>63</v>
      </c>
      <c r="B45" s="92"/>
      <c r="C45" s="93">
        <v>4</v>
      </c>
      <c r="D45" s="129" t="s">
        <v>75</v>
      </c>
      <c r="E45" s="130">
        <v>36</v>
      </c>
      <c r="F45" s="130">
        <v>61</v>
      </c>
      <c r="G45" s="130">
        <v>96</v>
      </c>
      <c r="H45" s="130">
        <v>116</v>
      </c>
      <c r="I45" s="130">
        <v>140</v>
      </c>
      <c r="J45" s="131" t="s">
        <v>75</v>
      </c>
      <c r="K45" s="132">
        <f t="shared" si="6"/>
        <v>1.2379642365887207</v>
      </c>
      <c r="L45" s="132">
        <f t="shared" si="6"/>
        <v>1.3430206957287538</v>
      </c>
      <c r="M45" s="132">
        <f t="shared" si="6"/>
        <v>1.7403915881073242</v>
      </c>
      <c r="N45" s="132">
        <f t="shared" si="6"/>
        <v>1.8116507886928004</v>
      </c>
      <c r="O45" s="132">
        <f t="shared" si="6"/>
        <v>1.9760056457304165</v>
      </c>
    </row>
    <row r="46" spans="1:15" x14ac:dyDescent="0.25">
      <c r="A46" s="96" t="s">
        <v>64</v>
      </c>
      <c r="B46" s="92"/>
      <c r="C46" s="93">
        <v>5</v>
      </c>
      <c r="D46" s="129" t="s">
        <v>75</v>
      </c>
      <c r="E46" s="130">
        <v>129</v>
      </c>
      <c r="F46" s="130">
        <v>194</v>
      </c>
      <c r="G46" s="130">
        <v>248</v>
      </c>
      <c r="H46" s="130">
        <v>335</v>
      </c>
      <c r="I46" s="130">
        <v>409</v>
      </c>
      <c r="J46" s="131" t="s">
        <v>75</v>
      </c>
      <c r="K46" s="132">
        <f t="shared" si="6"/>
        <v>4.4360385144429157</v>
      </c>
      <c r="L46" s="132">
        <f t="shared" si="6"/>
        <v>4.271246147071774</v>
      </c>
      <c r="M46" s="132">
        <f t="shared" si="6"/>
        <v>4.4960116026105874</v>
      </c>
      <c r="N46" s="132">
        <f t="shared" si="6"/>
        <v>5.2319225363111048</v>
      </c>
      <c r="O46" s="132">
        <f t="shared" si="6"/>
        <v>5.7727593507410022</v>
      </c>
    </row>
    <row r="47" spans="1:15" x14ac:dyDescent="0.25">
      <c r="A47" s="96" t="s">
        <v>65</v>
      </c>
      <c r="B47" s="92"/>
      <c r="C47" s="93">
        <v>6</v>
      </c>
      <c r="D47" s="129" t="s">
        <v>75</v>
      </c>
      <c r="E47" s="130">
        <v>78</v>
      </c>
      <c r="F47" s="130">
        <v>131</v>
      </c>
      <c r="G47" s="130">
        <v>181</v>
      </c>
      <c r="H47" s="130">
        <v>291</v>
      </c>
      <c r="I47" s="130">
        <v>357</v>
      </c>
      <c r="J47" s="131" t="s">
        <v>75</v>
      </c>
      <c r="K47" s="132">
        <f t="shared" si="6"/>
        <v>2.6822558459422283</v>
      </c>
      <c r="L47" s="132">
        <f t="shared" si="6"/>
        <v>2.884191985909291</v>
      </c>
      <c r="M47" s="132">
        <f t="shared" si="6"/>
        <v>3.2813633067440175</v>
      </c>
      <c r="N47" s="132">
        <f t="shared" si="6"/>
        <v>4.5447446509448692</v>
      </c>
      <c r="O47" s="132">
        <f t="shared" si="6"/>
        <v>5.0388143966125618</v>
      </c>
    </row>
    <row r="48" spans="1:15" x14ac:dyDescent="0.25">
      <c r="A48" s="96" t="s">
        <v>66</v>
      </c>
      <c r="B48" s="92"/>
      <c r="C48" s="93">
        <v>7</v>
      </c>
      <c r="D48" s="129" t="s">
        <v>75</v>
      </c>
      <c r="E48" s="130">
        <v>174</v>
      </c>
      <c r="F48" s="130">
        <v>286</v>
      </c>
      <c r="G48" s="130">
        <v>373</v>
      </c>
      <c r="H48" s="130">
        <v>560</v>
      </c>
      <c r="I48" s="130">
        <v>699</v>
      </c>
      <c r="J48" s="131" t="s">
        <v>75</v>
      </c>
      <c r="K48" s="132">
        <f t="shared" si="6"/>
        <v>5.9834938101788175</v>
      </c>
      <c r="L48" s="132">
        <f t="shared" si="6"/>
        <v>6.2967855570233375</v>
      </c>
      <c r="M48" s="132">
        <f t="shared" si="6"/>
        <v>6.7621464829586655</v>
      </c>
      <c r="N48" s="132">
        <f t="shared" si="6"/>
        <v>8.7459003592066225</v>
      </c>
      <c r="O48" s="132">
        <f t="shared" si="6"/>
        <v>9.8659139026111511</v>
      </c>
    </row>
    <row r="49" spans="1:15" x14ac:dyDescent="0.25">
      <c r="A49" s="102" t="s">
        <v>68</v>
      </c>
      <c r="B49" s="103"/>
      <c r="C49" s="104"/>
      <c r="D49" s="133"/>
      <c r="E49" s="122"/>
      <c r="F49" s="122"/>
      <c r="G49" s="122"/>
      <c r="H49" s="122"/>
      <c r="I49" s="122"/>
      <c r="J49" s="134"/>
      <c r="K49" s="123"/>
      <c r="L49" s="123"/>
      <c r="M49" s="123"/>
      <c r="N49" s="123"/>
      <c r="O49" s="123"/>
    </row>
    <row r="50" spans="1:15" x14ac:dyDescent="0.25">
      <c r="A50" s="108" t="s">
        <v>69</v>
      </c>
      <c r="B50" s="109"/>
      <c r="C50" s="110"/>
      <c r="D50" s="135" t="s">
        <v>75</v>
      </c>
      <c r="E50" s="111">
        <f t="shared" ref="E50:I50" si="7">SUM(E42:E48)</f>
        <v>2908</v>
      </c>
      <c r="F50" s="111">
        <f t="shared" si="7"/>
        <v>4542</v>
      </c>
      <c r="G50" s="111">
        <f t="shared" si="7"/>
        <v>5516</v>
      </c>
      <c r="H50" s="111">
        <f t="shared" si="7"/>
        <v>6403</v>
      </c>
      <c r="I50" s="111">
        <f t="shared" si="7"/>
        <v>7085</v>
      </c>
      <c r="J50" s="136" t="s">
        <v>75</v>
      </c>
      <c r="K50" s="137">
        <f t="shared" ref="K50:O50" si="8">SUM(K42:K48)</f>
        <v>99.999999999999986</v>
      </c>
      <c r="L50" s="137">
        <f t="shared" si="8"/>
        <v>100</v>
      </c>
      <c r="M50" s="137">
        <f t="shared" si="8"/>
        <v>100.00000000000001</v>
      </c>
      <c r="N50" s="137">
        <f t="shared" si="8"/>
        <v>100</v>
      </c>
      <c r="O50" s="137">
        <f t="shared" si="8"/>
        <v>99.999999999999986</v>
      </c>
    </row>
    <row r="52" spans="1:15" s="75" customFormat="1" ht="46.05" customHeight="1" x14ac:dyDescent="0.25">
      <c r="A52" s="66" t="s">
        <v>56</v>
      </c>
      <c r="B52" s="67"/>
      <c r="C52" s="113"/>
      <c r="D52" s="138" t="s">
        <v>76</v>
      </c>
      <c r="E52" s="138"/>
      <c r="F52" s="138"/>
      <c r="G52" s="138"/>
      <c r="H52" s="138"/>
      <c r="I52" s="138"/>
      <c r="J52" s="139" t="s">
        <v>77</v>
      </c>
      <c r="K52" s="140"/>
      <c r="L52" s="140"/>
      <c r="M52" s="140"/>
      <c r="N52" s="140"/>
      <c r="O52" s="141"/>
    </row>
    <row r="53" spans="1:15" x14ac:dyDescent="0.25">
      <c r="A53" s="76"/>
      <c r="B53" s="77"/>
      <c r="C53" s="78"/>
      <c r="D53" s="142" t="s">
        <v>60</v>
      </c>
      <c r="E53" s="143"/>
      <c r="F53" s="143"/>
      <c r="G53" s="143"/>
      <c r="H53" s="143"/>
      <c r="I53" s="144"/>
      <c r="J53" s="142" t="s">
        <v>60</v>
      </c>
      <c r="K53" s="143"/>
      <c r="L53" s="143"/>
      <c r="M53" s="143"/>
      <c r="N53" s="143"/>
      <c r="O53" s="144"/>
    </row>
    <row r="54" spans="1:15" x14ac:dyDescent="0.25">
      <c r="A54" s="85"/>
      <c r="B54" s="86"/>
      <c r="C54" s="87"/>
      <c r="D54" s="120">
        <v>1975</v>
      </c>
      <c r="E54" s="128">
        <v>1991</v>
      </c>
      <c r="F54" s="128">
        <v>2000</v>
      </c>
      <c r="G54" s="128">
        <v>2005</v>
      </c>
      <c r="H54" s="128">
        <v>2010</v>
      </c>
      <c r="I54" s="128">
        <v>2013</v>
      </c>
      <c r="J54" s="120">
        <v>1975</v>
      </c>
      <c r="K54" s="128">
        <v>1991</v>
      </c>
      <c r="L54" s="128">
        <v>2000</v>
      </c>
      <c r="M54" s="128">
        <v>2005</v>
      </c>
      <c r="N54" s="128">
        <v>2010</v>
      </c>
      <c r="O54" s="128">
        <v>2013</v>
      </c>
    </row>
    <row r="55" spans="1:15" x14ac:dyDescent="0.25">
      <c r="A55" s="91" t="s">
        <v>8</v>
      </c>
      <c r="B55" s="92"/>
      <c r="C55" s="93">
        <v>1</v>
      </c>
      <c r="D55" s="131" t="s">
        <v>75</v>
      </c>
      <c r="E55" s="145">
        <f t="shared" ref="E55:I61" si="9">(E28*1000)/(E42*1000)</f>
        <v>1354.2903737168322</v>
      </c>
      <c r="F55" s="145">
        <f t="shared" si="9"/>
        <v>674.9057137046467</v>
      </c>
      <c r="G55" s="145">
        <f t="shared" si="9"/>
        <v>671.2445530125176</v>
      </c>
      <c r="H55" s="145">
        <f t="shared" si="9"/>
        <v>686.09925999074528</v>
      </c>
      <c r="I55" s="145">
        <f t="shared" si="9"/>
        <v>748.65837415104943</v>
      </c>
      <c r="J55" s="131" t="s">
        <v>75</v>
      </c>
      <c r="K55" s="132">
        <f t="shared" ref="K55:O61" si="10">+E55/E$63</f>
        <v>0.77310375745254567</v>
      </c>
      <c r="L55" s="132">
        <f t="shared" si="10"/>
        <v>0.88838629699256344</v>
      </c>
      <c r="M55" s="132">
        <f t="shared" si="10"/>
        <v>0.59757768018974122</v>
      </c>
      <c r="N55" s="132">
        <f t="shared" si="10"/>
        <v>0.44984851331893583</v>
      </c>
      <c r="O55" s="132">
        <f t="shared" si="10"/>
        <v>0.41464113199530134</v>
      </c>
    </row>
    <row r="56" spans="1:15" x14ac:dyDescent="0.25">
      <c r="A56" s="96" t="s">
        <v>61</v>
      </c>
      <c r="B56" s="92"/>
      <c r="C56" s="93">
        <v>2</v>
      </c>
      <c r="D56" s="131" t="s">
        <v>75</v>
      </c>
      <c r="E56" s="145">
        <f t="shared" si="9"/>
        <v>734.63923854655934</v>
      </c>
      <c r="F56" s="145">
        <f t="shared" si="9"/>
        <v>296.23134474854231</v>
      </c>
      <c r="G56" s="145">
        <f t="shared" si="9"/>
        <v>436.99784118993051</v>
      </c>
      <c r="H56" s="145">
        <f t="shared" si="9"/>
        <v>938.69113821969756</v>
      </c>
      <c r="I56" s="145">
        <f t="shared" si="9"/>
        <v>1489.1528654363672</v>
      </c>
      <c r="J56" s="131" t="s">
        <v>75</v>
      </c>
      <c r="K56" s="132">
        <f t="shared" si="10"/>
        <v>0.4193726594494534</v>
      </c>
      <c r="L56" s="132">
        <f t="shared" si="10"/>
        <v>0.38993278923321262</v>
      </c>
      <c r="M56" s="132">
        <f t="shared" si="10"/>
        <v>0.38903877136018084</v>
      </c>
      <c r="N56" s="132">
        <f t="shared" si="10"/>
        <v>0.61546315178868816</v>
      </c>
      <c r="O56" s="132">
        <f t="shared" si="10"/>
        <v>0.8247607335438718</v>
      </c>
    </row>
    <row r="57" spans="1:15" x14ac:dyDescent="0.25">
      <c r="A57" s="96" t="s">
        <v>62</v>
      </c>
      <c r="B57" s="92"/>
      <c r="C57" s="93">
        <v>3</v>
      </c>
      <c r="D57" s="131" t="s">
        <v>75</v>
      </c>
      <c r="E57" s="145">
        <f t="shared" si="9"/>
        <v>1601.6406342663399</v>
      </c>
      <c r="F57" s="145">
        <f t="shared" si="9"/>
        <v>624.2490014018698</v>
      </c>
      <c r="G57" s="145">
        <f t="shared" si="9"/>
        <v>876.54463537308425</v>
      </c>
      <c r="H57" s="145">
        <f t="shared" si="9"/>
        <v>1055.4698434406555</v>
      </c>
      <c r="I57" s="145">
        <f t="shared" si="9"/>
        <v>1096.772087081383</v>
      </c>
      <c r="J57" s="131" t="s">
        <v>75</v>
      </c>
      <c r="K57" s="132">
        <f t="shared" si="10"/>
        <v>0.91430495000984746</v>
      </c>
      <c r="L57" s="132">
        <f t="shared" si="10"/>
        <v>0.82170627318085843</v>
      </c>
      <c r="M57" s="132">
        <f t="shared" si="10"/>
        <v>0.78034675654081953</v>
      </c>
      <c r="N57" s="132">
        <f t="shared" si="10"/>
        <v>0.6920303921201626</v>
      </c>
      <c r="O57" s="132">
        <f t="shared" si="10"/>
        <v>0.60744237349106323</v>
      </c>
    </row>
    <row r="58" spans="1:15" x14ac:dyDescent="0.25">
      <c r="A58" s="96" t="s">
        <v>63</v>
      </c>
      <c r="B58" s="92"/>
      <c r="C58" s="93">
        <v>4</v>
      </c>
      <c r="D58" s="131" t="s">
        <v>75</v>
      </c>
      <c r="E58" s="145">
        <f t="shared" si="9"/>
        <v>4181.8067727943208</v>
      </c>
      <c r="F58" s="145">
        <f t="shared" si="9"/>
        <v>3208.8523903650885</v>
      </c>
      <c r="G58" s="145">
        <f t="shared" si="9"/>
        <v>6342.2326042756504</v>
      </c>
      <c r="H58" s="145">
        <f t="shared" si="9"/>
        <v>9488.0815461353523</v>
      </c>
      <c r="I58" s="145">
        <f t="shared" si="9"/>
        <v>10466.774474702237</v>
      </c>
      <c r="J58" s="131" t="s">
        <v>75</v>
      </c>
      <c r="K58" s="132">
        <f t="shared" si="10"/>
        <v>2.3872063124209824</v>
      </c>
      <c r="L58" s="132">
        <f t="shared" si="10"/>
        <v>4.2238499908739913</v>
      </c>
      <c r="M58" s="132">
        <f t="shared" si="10"/>
        <v>5.6461935219846877</v>
      </c>
      <c r="N58" s="132">
        <f t="shared" si="10"/>
        <v>6.220964846741551</v>
      </c>
      <c r="O58" s="132">
        <f t="shared" si="10"/>
        <v>5.7969767872447937</v>
      </c>
    </row>
    <row r="59" spans="1:15" x14ac:dyDescent="0.25">
      <c r="A59" s="96" t="s">
        <v>64</v>
      </c>
      <c r="B59" s="92"/>
      <c r="C59" s="93">
        <v>5</v>
      </c>
      <c r="D59" s="131" t="s">
        <v>75</v>
      </c>
      <c r="E59" s="145">
        <f t="shared" si="9"/>
        <v>5793.8393720097974</v>
      </c>
      <c r="F59" s="145">
        <f t="shared" si="9"/>
        <v>811.93208898048101</v>
      </c>
      <c r="G59" s="145">
        <f t="shared" si="9"/>
        <v>2345.1565727989059</v>
      </c>
      <c r="H59" s="145">
        <f t="shared" si="9"/>
        <v>2364.22463474695</v>
      </c>
      <c r="I59" s="145">
        <f t="shared" si="9"/>
        <v>2695.7646855243711</v>
      </c>
      <c r="J59" s="131" t="s">
        <v>75</v>
      </c>
      <c r="K59" s="132">
        <f t="shared" si="10"/>
        <v>3.3074435700846481</v>
      </c>
      <c r="L59" s="132">
        <f t="shared" si="10"/>
        <v>1.0687557199352242</v>
      </c>
      <c r="M59" s="132">
        <f t="shared" si="10"/>
        <v>2.0877833841115137</v>
      </c>
      <c r="N59" s="132">
        <f t="shared" si="10"/>
        <v>1.5501298414274132</v>
      </c>
      <c r="O59" s="132">
        <f t="shared" si="10"/>
        <v>1.4930373577485161</v>
      </c>
    </row>
    <row r="60" spans="1:15" x14ac:dyDescent="0.25">
      <c r="A60" s="96" t="s">
        <v>65</v>
      </c>
      <c r="B60" s="92"/>
      <c r="C60" s="93">
        <v>6</v>
      </c>
      <c r="D60" s="131" t="s">
        <v>75</v>
      </c>
      <c r="E60" s="145">
        <f t="shared" si="9"/>
        <v>4010.2157535110437</v>
      </c>
      <c r="F60" s="145">
        <f t="shared" si="9"/>
        <v>2139.1377577431704</v>
      </c>
      <c r="G60" s="145">
        <f t="shared" si="9"/>
        <v>4229.2689995272467</v>
      </c>
      <c r="H60" s="145">
        <f t="shared" si="9"/>
        <v>7340.3225752626258</v>
      </c>
      <c r="I60" s="145">
        <f t="shared" si="9"/>
        <v>8805.1664513919823</v>
      </c>
      <c r="J60" s="131" t="s">
        <v>75</v>
      </c>
      <c r="K60" s="132">
        <f t="shared" si="10"/>
        <v>2.2892526797824098</v>
      </c>
      <c r="L60" s="132">
        <f t="shared" si="10"/>
        <v>2.8157720890033504</v>
      </c>
      <c r="M60" s="132">
        <f t="shared" si="10"/>
        <v>3.7651206945268867</v>
      </c>
      <c r="N60" s="132">
        <f t="shared" si="10"/>
        <v>4.8127630946692106</v>
      </c>
      <c r="O60" s="132">
        <f t="shared" si="10"/>
        <v>4.8767025266394723</v>
      </c>
    </row>
    <row r="61" spans="1:15" x14ac:dyDescent="0.25">
      <c r="A61" s="96" t="s">
        <v>66</v>
      </c>
      <c r="B61" s="92"/>
      <c r="C61" s="93">
        <v>7</v>
      </c>
      <c r="D61" s="131" t="s">
        <v>75</v>
      </c>
      <c r="E61" s="145">
        <f t="shared" si="9"/>
        <v>2140.6069868107675</v>
      </c>
      <c r="F61" s="145">
        <f t="shared" si="9"/>
        <v>951.71477513927618</v>
      </c>
      <c r="G61" s="145">
        <f t="shared" si="9"/>
        <v>2446.9321034693853</v>
      </c>
      <c r="H61" s="145">
        <f t="shared" si="9"/>
        <v>3182.9930147214391</v>
      </c>
      <c r="I61" s="145">
        <f t="shared" si="9"/>
        <v>3536.5028390330745</v>
      </c>
      <c r="J61" s="131" t="s">
        <v>75</v>
      </c>
      <c r="K61" s="132">
        <f t="shared" si="10"/>
        <v>1.2219767169951108</v>
      </c>
      <c r="L61" s="132">
        <f t="shared" si="10"/>
        <v>1.2527533071813592</v>
      </c>
      <c r="M61" s="132">
        <f t="shared" si="10"/>
        <v>2.1783893864175177</v>
      </c>
      <c r="N61" s="132">
        <f t="shared" si="10"/>
        <v>2.0869643199969512</v>
      </c>
      <c r="O61" s="132">
        <f t="shared" si="10"/>
        <v>1.9586764686150615</v>
      </c>
    </row>
    <row r="62" spans="1:15" s="148" customFormat="1" x14ac:dyDescent="0.25">
      <c r="A62" s="102" t="s">
        <v>68</v>
      </c>
      <c r="B62" s="103"/>
      <c r="C62" s="104"/>
      <c r="D62" s="134"/>
      <c r="E62" s="146"/>
      <c r="F62" s="146"/>
      <c r="G62" s="146"/>
      <c r="H62" s="146"/>
      <c r="I62" s="146"/>
      <c r="J62" s="134"/>
      <c r="K62" s="147"/>
      <c r="L62" s="147"/>
      <c r="M62" s="147"/>
      <c r="N62" s="147"/>
      <c r="O62" s="147"/>
    </row>
    <row r="63" spans="1:15" s="148" customFormat="1" x14ac:dyDescent="0.25">
      <c r="A63" s="108" t="s">
        <v>69</v>
      </c>
      <c r="B63" s="109"/>
      <c r="C63" s="110"/>
      <c r="D63" s="136" t="s">
        <v>75</v>
      </c>
      <c r="E63" s="149">
        <f>(E37*1000)/(E50*1000)</f>
        <v>1751.7575883725551</v>
      </c>
      <c r="F63" s="149">
        <f>(F37*1000)/(F50*1000)</f>
        <v>759.69847350121415</v>
      </c>
      <c r="G63" s="149">
        <f>(G37*1000)/(G50*1000)</f>
        <v>1123.2758104341947</v>
      </c>
      <c r="H63" s="149">
        <f>(H37*1000)/(H50*1000)</f>
        <v>1525.1784538060954</v>
      </c>
      <c r="I63" s="149">
        <f>(I37*1000)/(I50*1000)</f>
        <v>1805.5574239545851</v>
      </c>
      <c r="J63" s="136" t="s">
        <v>75</v>
      </c>
      <c r="K63" s="150">
        <f>+E63/E$63</f>
        <v>1</v>
      </c>
      <c r="L63" s="150">
        <f>+F63/F$63</f>
        <v>1</v>
      </c>
      <c r="M63" s="150">
        <f>+G63/G$63</f>
        <v>1</v>
      </c>
      <c r="N63" s="150">
        <f>+H63/H$63</f>
        <v>1</v>
      </c>
      <c r="O63" s="150">
        <f>+I63/I$63</f>
        <v>1</v>
      </c>
    </row>
    <row r="64" spans="1:15" x14ac:dyDescent="0.25">
      <c r="A64" s="151"/>
      <c r="B64" s="151"/>
      <c r="C64" s="151"/>
      <c r="D64" s="152"/>
      <c r="E64" s="153"/>
      <c r="F64" s="153"/>
      <c r="G64" s="153"/>
      <c r="H64" s="153"/>
      <c r="I64" s="153"/>
      <c r="J64" s="152"/>
      <c r="K64" s="154"/>
      <c r="L64" s="154"/>
      <c r="M64" s="154"/>
      <c r="N64" s="154"/>
      <c r="O64" s="154"/>
    </row>
    <row r="65" spans="1:15" x14ac:dyDescent="0.25">
      <c r="D65" s="155"/>
      <c r="E65" s="155"/>
      <c r="F65" s="155"/>
      <c r="G65" s="155"/>
      <c r="H65" s="155"/>
      <c r="J65" s="156">
        <v>22</v>
      </c>
      <c r="K65" s="156">
        <v>9</v>
      </c>
      <c r="L65" s="156">
        <v>5</v>
      </c>
      <c r="M65" s="156">
        <v>5</v>
      </c>
      <c r="N65" s="156">
        <v>3</v>
      </c>
      <c r="O65" s="157" t="s">
        <v>78</v>
      </c>
    </row>
    <row r="66" spans="1:15" s="75" customFormat="1" ht="28.05" customHeight="1" x14ac:dyDescent="0.25">
      <c r="A66" s="66" t="s">
        <v>56</v>
      </c>
      <c r="B66" s="67"/>
      <c r="C66" s="113"/>
      <c r="D66" s="158" t="s">
        <v>79</v>
      </c>
      <c r="E66" s="158"/>
      <c r="F66" s="158"/>
      <c r="G66" s="158"/>
      <c r="H66" s="158"/>
      <c r="I66" s="158"/>
      <c r="J66" s="159" t="s">
        <v>80</v>
      </c>
      <c r="K66" s="160"/>
      <c r="L66" s="160"/>
      <c r="M66" s="160"/>
      <c r="N66" s="161"/>
    </row>
    <row r="67" spans="1:15" x14ac:dyDescent="0.25">
      <c r="A67" s="76"/>
      <c r="B67" s="77"/>
      <c r="C67" s="162"/>
      <c r="D67" s="163" t="s">
        <v>60</v>
      </c>
      <c r="E67" s="163"/>
      <c r="F67" s="163"/>
      <c r="G67" s="163"/>
      <c r="H67" s="163"/>
      <c r="I67" s="163"/>
      <c r="J67" s="163" t="s">
        <v>60</v>
      </c>
      <c r="K67" s="163"/>
      <c r="L67" s="163"/>
      <c r="M67" s="163"/>
      <c r="N67" s="163"/>
    </row>
    <row r="68" spans="1:15" ht="24" x14ac:dyDescent="0.25">
      <c r="A68" s="85"/>
      <c r="B68" s="86"/>
      <c r="C68" s="87"/>
      <c r="D68" s="87"/>
      <c r="E68" s="128">
        <v>1991</v>
      </c>
      <c r="F68" s="128">
        <v>2000</v>
      </c>
      <c r="G68" s="128">
        <v>2005</v>
      </c>
      <c r="H68" s="128">
        <v>2010</v>
      </c>
      <c r="I68" s="128">
        <v>2013</v>
      </c>
      <c r="J68" s="164" t="s">
        <v>81</v>
      </c>
      <c r="K68" s="164" t="s">
        <v>82</v>
      </c>
      <c r="L68" s="164" t="s">
        <v>83</v>
      </c>
      <c r="M68" s="164" t="s">
        <v>84</v>
      </c>
      <c r="N68" s="164" t="s">
        <v>85</v>
      </c>
    </row>
    <row r="69" spans="1:15" x14ac:dyDescent="0.25">
      <c r="A69" s="91" t="s">
        <v>8</v>
      </c>
      <c r="B69" s="92"/>
      <c r="C69" s="93">
        <v>1</v>
      </c>
      <c r="D69" s="165"/>
      <c r="E69" s="166">
        <f t="shared" ref="E69:I75" si="11">(E55/$E55)*100</f>
        <v>100</v>
      </c>
      <c r="F69" s="167">
        <f t="shared" si="11"/>
        <v>49.834638627193137</v>
      </c>
      <c r="G69" s="167">
        <f t="shared" si="11"/>
        <v>49.564300687621056</v>
      </c>
      <c r="H69" s="167">
        <f t="shared" si="11"/>
        <v>50.661163462880921</v>
      </c>
      <c r="I69" s="167">
        <f t="shared" si="11"/>
        <v>55.280491442641392</v>
      </c>
      <c r="J69" s="168">
        <f t="shared" ref="J69:J75" si="12">EXP(LN(I55/E55)/J$65)-1</f>
        <v>-2.6583457443429714E-2</v>
      </c>
      <c r="K69" s="168">
        <f t="shared" ref="K69:N75" si="13">EXP(LN(F55/E55)/K$65)-1</f>
        <v>-7.4466019773634873E-2</v>
      </c>
      <c r="L69" s="168">
        <f t="shared" si="13"/>
        <v>-1.0873017821755315E-3</v>
      </c>
      <c r="M69" s="168">
        <f t="shared" si="13"/>
        <v>4.38735237730703E-3</v>
      </c>
      <c r="N69" s="168">
        <f t="shared" si="13"/>
        <v>2.9513972678215428E-2</v>
      </c>
    </row>
    <row r="70" spans="1:15" x14ac:dyDescent="0.25">
      <c r="A70" s="96" t="s">
        <v>61</v>
      </c>
      <c r="B70" s="92"/>
      <c r="C70" s="93">
        <v>2</v>
      </c>
      <c r="D70" s="165"/>
      <c r="E70" s="166">
        <f t="shared" si="11"/>
        <v>100</v>
      </c>
      <c r="F70" s="167">
        <f t="shared" si="11"/>
        <v>40.323376319323572</v>
      </c>
      <c r="G70" s="167">
        <f t="shared" si="11"/>
        <v>59.484685579074856</v>
      </c>
      <c r="H70" s="167">
        <f t="shared" si="11"/>
        <v>127.77579646805184</v>
      </c>
      <c r="I70" s="167">
        <f t="shared" si="11"/>
        <v>202.70532627450839</v>
      </c>
      <c r="J70" s="168">
        <f t="shared" si="12"/>
        <v>3.2638746111560479E-2</v>
      </c>
      <c r="K70" s="168">
        <f t="shared" si="13"/>
        <v>-9.5990514011320305E-2</v>
      </c>
      <c r="L70" s="168">
        <f t="shared" si="13"/>
        <v>8.0860525963308394E-2</v>
      </c>
      <c r="M70" s="168">
        <f t="shared" si="13"/>
        <v>0.16522202558439902</v>
      </c>
      <c r="N70" s="168">
        <f t="shared" si="13"/>
        <v>0.16628723204239293</v>
      </c>
    </row>
    <row r="71" spans="1:15" x14ac:dyDescent="0.25">
      <c r="A71" s="96" t="s">
        <v>62</v>
      </c>
      <c r="B71" s="92"/>
      <c r="C71" s="93">
        <v>3</v>
      </c>
      <c r="D71" s="165"/>
      <c r="E71" s="166">
        <f t="shared" si="11"/>
        <v>100</v>
      </c>
      <c r="F71" s="167">
        <f t="shared" si="11"/>
        <v>38.975597149969801</v>
      </c>
      <c r="G71" s="167">
        <f t="shared" si="11"/>
        <v>54.727921895825347</v>
      </c>
      <c r="H71" s="167">
        <f t="shared" si="11"/>
        <v>65.899292316851856</v>
      </c>
      <c r="I71" s="167">
        <f t="shared" si="11"/>
        <v>68.478038307499546</v>
      </c>
      <c r="J71" s="168">
        <f t="shared" si="12"/>
        <v>-1.7064411484942199E-2</v>
      </c>
      <c r="K71" s="168">
        <f t="shared" si="13"/>
        <v>-9.9398780163547751E-2</v>
      </c>
      <c r="L71" s="168">
        <f t="shared" si="13"/>
        <v>7.0245069995447995E-2</v>
      </c>
      <c r="M71" s="168">
        <f t="shared" si="13"/>
        <v>3.7849447911713296E-2</v>
      </c>
      <c r="N71" s="168">
        <f t="shared" si="13"/>
        <v>1.287733539138336E-2</v>
      </c>
    </row>
    <row r="72" spans="1:15" x14ac:dyDescent="0.25">
      <c r="A72" s="96" t="s">
        <v>63</v>
      </c>
      <c r="B72" s="92"/>
      <c r="C72" s="93">
        <v>4</v>
      </c>
      <c r="D72" s="165"/>
      <c r="E72" s="166">
        <f t="shared" si="11"/>
        <v>100</v>
      </c>
      <c r="F72" s="167">
        <f t="shared" si="11"/>
        <v>76.733636074268077</v>
      </c>
      <c r="G72" s="167">
        <f t="shared" si="11"/>
        <v>151.66249778771373</v>
      </c>
      <c r="H72" s="167">
        <f t="shared" si="11"/>
        <v>226.88952554819579</v>
      </c>
      <c r="I72" s="167">
        <f t="shared" si="11"/>
        <v>250.29311595160681</v>
      </c>
      <c r="J72" s="168">
        <f t="shared" si="12"/>
        <v>4.2584619637516807E-2</v>
      </c>
      <c r="K72" s="168">
        <f t="shared" si="13"/>
        <v>-2.899684282017756E-2</v>
      </c>
      <c r="L72" s="168">
        <f t="shared" si="13"/>
        <v>0.14598381821661865</v>
      </c>
      <c r="M72" s="168">
        <f t="shared" si="13"/>
        <v>8.3895088954648811E-2</v>
      </c>
      <c r="N72" s="168">
        <f t="shared" si="13"/>
        <v>3.3264446388104218E-2</v>
      </c>
    </row>
    <row r="73" spans="1:15" x14ac:dyDescent="0.25">
      <c r="A73" s="96" t="s">
        <v>64</v>
      </c>
      <c r="B73" s="92"/>
      <c r="C73" s="93">
        <v>5</v>
      </c>
      <c r="D73" s="165"/>
      <c r="E73" s="166">
        <f t="shared" si="11"/>
        <v>100</v>
      </c>
      <c r="F73" s="167">
        <f t="shared" si="11"/>
        <v>14.013714168586516</v>
      </c>
      <c r="G73" s="167">
        <f t="shared" si="11"/>
        <v>40.476727472432593</v>
      </c>
      <c r="H73" s="167">
        <f t="shared" si="11"/>
        <v>40.805836733558515</v>
      </c>
      <c r="I73" s="167">
        <f t="shared" si="11"/>
        <v>46.52812258737594</v>
      </c>
      <c r="J73" s="168">
        <f t="shared" si="12"/>
        <v>-3.4180075667102239E-2</v>
      </c>
      <c r="K73" s="168">
        <f t="shared" si="13"/>
        <v>-0.19615450181736638</v>
      </c>
      <c r="L73" s="168">
        <f t="shared" si="13"/>
        <v>0.23631866947716107</v>
      </c>
      <c r="M73" s="168">
        <f t="shared" si="13"/>
        <v>1.6209021910464916E-3</v>
      </c>
      <c r="N73" s="168">
        <f t="shared" si="13"/>
        <v>4.4714799900070101E-2</v>
      </c>
    </row>
    <row r="74" spans="1:15" x14ac:dyDescent="0.25">
      <c r="A74" s="96" t="s">
        <v>65</v>
      </c>
      <c r="B74" s="92"/>
      <c r="C74" s="93">
        <v>6</v>
      </c>
      <c r="D74" s="165"/>
      <c r="E74" s="166">
        <f t="shared" si="11"/>
        <v>100</v>
      </c>
      <c r="F74" s="167">
        <f t="shared" si="11"/>
        <v>53.342211223181749</v>
      </c>
      <c r="G74" s="167">
        <f t="shared" si="11"/>
        <v>105.46238056704098</v>
      </c>
      <c r="H74" s="167">
        <f t="shared" si="11"/>
        <v>183.04058999409173</v>
      </c>
      <c r="I74" s="167">
        <f t="shared" si="11"/>
        <v>219.56839712882879</v>
      </c>
      <c r="J74" s="168">
        <f t="shared" si="12"/>
        <v>3.6396413529504956E-2</v>
      </c>
      <c r="K74" s="168">
        <f t="shared" si="13"/>
        <v>-6.7444780446322072E-2</v>
      </c>
      <c r="L74" s="168">
        <f t="shared" si="13"/>
        <v>0.14605460646189039</v>
      </c>
      <c r="M74" s="168">
        <f t="shared" si="13"/>
        <v>0.11658031563208615</v>
      </c>
      <c r="N74" s="168">
        <f t="shared" si="13"/>
        <v>6.2529038970144279E-2</v>
      </c>
    </row>
    <row r="75" spans="1:15" x14ac:dyDescent="0.25">
      <c r="A75" s="96" t="s">
        <v>66</v>
      </c>
      <c r="B75" s="92"/>
      <c r="C75" s="93">
        <v>7</v>
      </c>
      <c r="D75" s="165"/>
      <c r="E75" s="166">
        <f t="shared" si="11"/>
        <v>100</v>
      </c>
      <c r="F75" s="167">
        <f t="shared" si="11"/>
        <v>44.460042455397684</v>
      </c>
      <c r="G75" s="167">
        <f t="shared" si="11"/>
        <v>114.31019886163239</v>
      </c>
      <c r="H75" s="167">
        <f t="shared" si="11"/>
        <v>148.69581545483481</v>
      </c>
      <c r="I75" s="167">
        <f t="shared" si="11"/>
        <v>165.21028198184175</v>
      </c>
      <c r="J75" s="168">
        <f t="shared" si="12"/>
        <v>2.3082782622885878E-2</v>
      </c>
      <c r="K75" s="168">
        <f t="shared" si="13"/>
        <v>-8.612764182830146E-2</v>
      </c>
      <c r="L75" s="168">
        <f t="shared" si="13"/>
        <v>0.20787786159727095</v>
      </c>
      <c r="M75" s="168">
        <f t="shared" si="13"/>
        <v>5.4005199587356945E-2</v>
      </c>
      <c r="N75" s="168">
        <f t="shared" si="13"/>
        <v>3.5728933269335128E-2</v>
      </c>
    </row>
    <row r="76" spans="1:15" s="148" customFormat="1" x14ac:dyDescent="0.25">
      <c r="A76" s="102" t="s">
        <v>68</v>
      </c>
      <c r="B76" s="103"/>
      <c r="C76" s="104"/>
      <c r="D76" s="169"/>
      <c r="E76" s="170"/>
      <c r="F76" s="147"/>
      <c r="G76" s="147"/>
      <c r="H76" s="147"/>
      <c r="I76" s="147"/>
      <c r="J76" s="170"/>
      <c r="K76" s="171"/>
      <c r="L76" s="171"/>
      <c r="M76" s="171"/>
      <c r="N76" s="171"/>
    </row>
    <row r="77" spans="1:15" s="148" customFormat="1" x14ac:dyDescent="0.25">
      <c r="A77" s="108" t="s">
        <v>69</v>
      </c>
      <c r="B77" s="109"/>
      <c r="C77" s="110"/>
      <c r="D77" s="172"/>
      <c r="E77" s="173">
        <f>(E63/$E63)*100</f>
        <v>100</v>
      </c>
      <c r="F77" s="174">
        <f>(F63/$E63)*100</f>
        <v>43.367785505470593</v>
      </c>
      <c r="G77" s="174">
        <f>(G63/$E63)*100</f>
        <v>64.122788329277782</v>
      </c>
      <c r="H77" s="174">
        <f>(H63/$E63)*100</f>
        <v>87.065611356822501</v>
      </c>
      <c r="I77" s="174">
        <f>(I63/$E63)*100</f>
        <v>103.07119180982181</v>
      </c>
      <c r="J77" s="175">
        <f>EXP(LN(I63/E63)/J$65)-1</f>
        <v>1.3759341893322397E-3</v>
      </c>
      <c r="K77" s="175">
        <f>EXP(LN(F63/E63)/K$65)-1</f>
        <v>-8.8649891565399153E-2</v>
      </c>
      <c r="L77" s="175">
        <f>EXP(LN(G63/F63)/L$65)-1</f>
        <v>8.1356837223089062E-2</v>
      </c>
      <c r="M77" s="175">
        <f>EXP(LN(H63/G63)/M$65)-1</f>
        <v>6.308221097418576E-2</v>
      </c>
      <c r="N77" s="175">
        <f>EXP(LN(I63/H63)/N$65)-1</f>
        <v>5.7864917482950862E-2</v>
      </c>
    </row>
    <row r="78" spans="1:15" x14ac:dyDescent="0.25">
      <c r="I78" s="62" t="s">
        <v>86</v>
      </c>
      <c r="J78" s="176">
        <f>+I63-J101</f>
        <v>1.8189894035458565E-12</v>
      </c>
      <c r="K78" s="176">
        <f>+F63-K88</f>
        <v>0</v>
      </c>
      <c r="L78" s="176">
        <f>+G63-L93</f>
        <v>0</v>
      </c>
      <c r="M78" s="176">
        <f>+H63-M98</f>
        <v>0</v>
      </c>
      <c r="N78" s="176">
        <f>+I63-N101</f>
        <v>0</v>
      </c>
    </row>
    <row r="79" spans="1:15" hidden="1" x14ac:dyDescent="0.25">
      <c r="I79" s="60">
        <v>1991</v>
      </c>
      <c r="J79" s="60"/>
      <c r="K79" s="60"/>
      <c r="L79" s="61"/>
      <c r="M79" s="60"/>
      <c r="N79" s="60"/>
    </row>
    <row r="80" spans="1:15" hidden="1" x14ac:dyDescent="0.25">
      <c r="I80" s="60">
        <f>+I79+1</f>
        <v>1992</v>
      </c>
      <c r="J80" s="177">
        <f>+E63*(1+J77)</f>
        <v>1754.1678915298191</v>
      </c>
      <c r="K80" s="177">
        <f>+E63*(1+K77)</f>
        <v>1596.464468114463</v>
      </c>
      <c r="L80" s="61"/>
      <c r="M80" s="60"/>
      <c r="N80" s="60"/>
    </row>
    <row r="81" spans="9:14" hidden="1" x14ac:dyDescent="0.25">
      <c r="I81" s="60">
        <f t="shared" ref="I81:I101" si="14">+I80+1</f>
        <v>1993</v>
      </c>
      <c r="J81" s="177">
        <f>+J80*(1+$J$77)</f>
        <v>1756.5815111056038</v>
      </c>
      <c r="K81" s="177">
        <f>+K80*(1+$K$77)</f>
        <v>1454.9380661281032</v>
      </c>
      <c r="L81" s="61"/>
      <c r="M81" s="60"/>
      <c r="N81" s="60"/>
    </row>
    <row r="82" spans="9:14" hidden="1" x14ac:dyDescent="0.25">
      <c r="I82" s="60">
        <f t="shared" si="14"/>
        <v>1994</v>
      </c>
      <c r="J82" s="177">
        <f t="shared" ref="J82:J101" si="15">+J81*(1+$J$77)</f>
        <v>1758.998451663083</v>
      </c>
      <c r="K82" s="177">
        <f t="shared" ref="K82:K88" si="16">+K81*(1+$K$77)</f>
        <v>1325.9579643314753</v>
      </c>
      <c r="L82" s="61"/>
      <c r="M82" s="60"/>
      <c r="N82" s="60"/>
    </row>
    <row r="83" spans="9:14" hidden="1" x14ac:dyDescent="0.25">
      <c r="I83" s="60">
        <f t="shared" si="14"/>
        <v>1995</v>
      </c>
      <c r="J83" s="177">
        <f t="shared" si="15"/>
        <v>1761.4187177717088</v>
      </c>
      <c r="K83" s="177">
        <f t="shared" si="16"/>
        <v>1208.4119345732126</v>
      </c>
      <c r="L83" s="61"/>
      <c r="M83" s="60"/>
      <c r="N83" s="60"/>
    </row>
    <row r="84" spans="9:14" hidden="1" x14ac:dyDescent="0.25">
      <c r="I84" s="60">
        <f t="shared" si="14"/>
        <v>1996</v>
      </c>
      <c r="J84" s="177">
        <f t="shared" si="15"/>
        <v>1763.8423140072207</v>
      </c>
      <c r="K84" s="177">
        <f t="shared" si="16"/>
        <v>1101.2863476069631</v>
      </c>
      <c r="L84" s="61"/>
      <c r="M84" s="60"/>
      <c r="N84" s="60"/>
    </row>
    <row r="85" spans="9:14" hidden="1" x14ac:dyDescent="0.25">
      <c r="I85" s="60">
        <f t="shared" si="14"/>
        <v>1997</v>
      </c>
      <c r="J85" s="177">
        <f t="shared" si="15"/>
        <v>1766.2692449516542</v>
      </c>
      <c r="K85" s="177">
        <f t="shared" si="16"/>
        <v>1003.6574323091513</v>
      </c>
      <c r="L85" s="61"/>
      <c r="M85" s="60"/>
      <c r="N85" s="60"/>
    </row>
    <row r="86" spans="9:14" hidden="1" x14ac:dyDescent="0.25">
      <c r="I86" s="60">
        <f t="shared" si="14"/>
        <v>1998</v>
      </c>
      <c r="J86" s="177">
        <f t="shared" si="15"/>
        <v>1768.6995151933493</v>
      </c>
      <c r="K86" s="177">
        <f t="shared" si="16"/>
        <v>914.68330976613811</v>
      </c>
      <c r="L86" s="61"/>
      <c r="M86" s="60"/>
      <c r="N86" s="60"/>
    </row>
    <row r="87" spans="9:14" hidden="1" x14ac:dyDescent="0.25">
      <c r="I87" s="60">
        <f t="shared" si="14"/>
        <v>1999</v>
      </c>
      <c r="J87" s="177">
        <f t="shared" si="15"/>
        <v>1771.1331293269591</v>
      </c>
      <c r="K87" s="177">
        <f t="shared" si="16"/>
        <v>833.59673353868959</v>
      </c>
      <c r="L87" s="61"/>
      <c r="M87" s="60"/>
      <c r="N87" s="60"/>
    </row>
    <row r="88" spans="9:14" hidden="1" x14ac:dyDescent="0.25">
      <c r="I88" s="60">
        <f t="shared" si="14"/>
        <v>2000</v>
      </c>
      <c r="J88" s="177">
        <f t="shared" si="15"/>
        <v>1773.570091953459</v>
      </c>
      <c r="K88" s="177">
        <f t="shared" si="16"/>
        <v>759.69847350121381</v>
      </c>
      <c r="L88" s="176"/>
      <c r="M88" s="60"/>
      <c r="N88" s="60"/>
    </row>
    <row r="89" spans="9:14" hidden="1" x14ac:dyDescent="0.25">
      <c r="I89" s="60">
        <f t="shared" si="14"/>
        <v>2001</v>
      </c>
      <c r="J89" s="177">
        <f t="shared" si="15"/>
        <v>1776.0104076801549</v>
      </c>
      <c r="K89" s="60"/>
      <c r="L89" s="177">
        <f>+F63*(1+L77)</f>
        <v>821.50513854848168</v>
      </c>
      <c r="M89" s="60"/>
      <c r="N89" s="60"/>
    </row>
    <row r="90" spans="9:14" hidden="1" x14ac:dyDescent="0.25">
      <c r="I90" s="60">
        <f t="shared" si="14"/>
        <v>2002</v>
      </c>
      <c r="J90" s="177">
        <f t="shared" si="15"/>
        <v>1778.4540811206919</v>
      </c>
      <c r="K90" s="60"/>
      <c r="L90" s="177">
        <f>+L89*(1+$L$77)</f>
        <v>888.34019838330175</v>
      </c>
      <c r="M90" s="60"/>
      <c r="N90" s="60"/>
    </row>
    <row r="91" spans="9:14" hidden="1" x14ac:dyDescent="0.25">
      <c r="I91" s="60">
        <f t="shared" si="14"/>
        <v>2003</v>
      </c>
      <c r="J91" s="177">
        <f t="shared" si="15"/>
        <v>1780.9011168950633</v>
      </c>
      <c r="K91" s="60"/>
      <c r="L91" s="177">
        <f>+L90*(1+$L$77)</f>
        <v>960.61274730189871</v>
      </c>
      <c r="M91" s="60"/>
      <c r="N91" s="60"/>
    </row>
    <row r="92" spans="9:14" hidden="1" x14ac:dyDescent="0.25">
      <c r="I92" s="60">
        <f t="shared" si="14"/>
        <v>2004</v>
      </c>
      <c r="J92" s="177">
        <f t="shared" si="15"/>
        <v>1783.3515196296191</v>
      </c>
      <c r="K92" s="60"/>
      <c r="L92" s="177">
        <f>+L91*(1+$L$77)</f>
        <v>1038.7651622185638</v>
      </c>
      <c r="M92" s="60"/>
      <c r="N92" s="60"/>
    </row>
    <row r="93" spans="9:14" hidden="1" x14ac:dyDescent="0.25">
      <c r="I93" s="60">
        <f t="shared" si="14"/>
        <v>2005</v>
      </c>
      <c r="J93" s="177">
        <f t="shared" si="15"/>
        <v>1785.805293957075</v>
      </c>
      <c r="K93" s="60"/>
      <c r="L93" s="177">
        <f>+L92*(1+$L$77)</f>
        <v>1123.2758104341951</v>
      </c>
      <c r="M93" s="176"/>
      <c r="N93" s="60"/>
    </row>
    <row r="94" spans="9:14" hidden="1" x14ac:dyDescent="0.25">
      <c r="I94" s="60">
        <f t="shared" si="14"/>
        <v>2006</v>
      </c>
      <c r="J94" s="177">
        <f t="shared" si="15"/>
        <v>1788.2624445165211</v>
      </c>
      <c r="K94" s="60"/>
      <c r="L94" s="61"/>
      <c r="M94" s="177">
        <f>+G63*(1+M77)</f>
        <v>1194.1345320902039</v>
      </c>
      <c r="N94" s="177"/>
    </row>
    <row r="95" spans="9:14" hidden="1" x14ac:dyDescent="0.25">
      <c r="I95" s="60">
        <f t="shared" si="14"/>
        <v>2007</v>
      </c>
      <c r="J95" s="177">
        <f t="shared" si="15"/>
        <v>1790.7229759534303</v>
      </c>
      <c r="K95" s="60"/>
      <c r="L95" s="61"/>
      <c r="M95" s="177">
        <f>+M94*(1+$M$77)</f>
        <v>1269.4631785750787</v>
      </c>
      <c r="N95" s="177"/>
    </row>
    <row r="96" spans="9:14" hidden="1" x14ac:dyDescent="0.25">
      <c r="I96" s="60">
        <f t="shared" si="14"/>
        <v>2008</v>
      </c>
      <c r="J96" s="177">
        <f t="shared" si="15"/>
        <v>1793.1868929196673</v>
      </c>
      <c r="K96" s="60"/>
      <c r="L96" s="61"/>
      <c r="M96" s="177">
        <f>+M95*(1+$M$77)</f>
        <v>1349.5437226299123</v>
      </c>
      <c r="N96" s="177"/>
    </row>
    <row r="97" spans="9:14" hidden="1" x14ac:dyDescent="0.25">
      <c r="I97" s="60">
        <f t="shared" si="14"/>
        <v>2009</v>
      </c>
      <c r="J97" s="177">
        <f t="shared" si="15"/>
        <v>1795.654200073498</v>
      </c>
      <c r="K97" s="60"/>
      <c r="L97" s="61"/>
      <c r="M97" s="177">
        <f>+M96*(1+$M$77)</f>
        <v>1434.6759244597404</v>
      </c>
      <c r="N97" s="177"/>
    </row>
    <row r="98" spans="9:14" hidden="1" x14ac:dyDescent="0.25">
      <c r="I98" s="60">
        <f t="shared" si="14"/>
        <v>2010</v>
      </c>
      <c r="J98" s="177">
        <f t="shared" si="15"/>
        <v>1798.1249020795972</v>
      </c>
      <c r="K98" s="60"/>
      <c r="L98" s="61"/>
      <c r="M98" s="177">
        <f>+M97*(1+$M$77)</f>
        <v>1525.1784538060947</v>
      </c>
      <c r="N98" s="177"/>
    </row>
    <row r="99" spans="9:14" hidden="1" x14ac:dyDescent="0.25">
      <c r="I99" s="60">
        <f t="shared" si="14"/>
        <v>2011</v>
      </c>
      <c r="J99" s="177">
        <f t="shared" si="15"/>
        <v>1800.5990036090582</v>
      </c>
      <c r="K99" s="60"/>
      <c r="L99" s="61"/>
      <c r="M99" s="177"/>
      <c r="N99" s="177">
        <f>+H63*(1+N77)</f>
        <v>1613.4327791823596</v>
      </c>
    </row>
    <row r="100" spans="9:14" hidden="1" x14ac:dyDescent="0.25">
      <c r="I100" s="60">
        <f t="shared" si="14"/>
        <v>2012</v>
      </c>
      <c r="J100" s="177">
        <f t="shared" si="15"/>
        <v>1803.0765093394014</v>
      </c>
      <c r="K100" s="60"/>
      <c r="L100" s="61"/>
      <c r="M100" s="177"/>
      <c r="N100" s="177">
        <f>+N99*(1+$N$77)</f>
        <v>1706.793933814035</v>
      </c>
    </row>
    <row r="101" spans="9:14" hidden="1" x14ac:dyDescent="0.25">
      <c r="I101" s="60">
        <f t="shared" si="14"/>
        <v>2013</v>
      </c>
      <c r="J101" s="177">
        <f t="shared" si="15"/>
        <v>1805.5574239545833</v>
      </c>
      <c r="K101" s="176"/>
      <c r="L101" s="61"/>
      <c r="M101" s="177"/>
      <c r="N101" s="177">
        <f>+N100*(1+$N$77)</f>
        <v>1805.5574239545851</v>
      </c>
    </row>
  </sheetData>
  <mergeCells count="82">
    <mergeCell ref="A76:B76"/>
    <mergeCell ref="A77:B77"/>
    <mergeCell ref="A70:B70"/>
    <mergeCell ref="A71:B71"/>
    <mergeCell ref="A72:B72"/>
    <mergeCell ref="A73:B73"/>
    <mergeCell ref="A74:B74"/>
    <mergeCell ref="A75:B75"/>
    <mergeCell ref="J66:N66"/>
    <mergeCell ref="A67:B67"/>
    <mergeCell ref="D67:I67"/>
    <mergeCell ref="J67:N67"/>
    <mergeCell ref="A68:B68"/>
    <mergeCell ref="A69:B69"/>
    <mergeCell ref="A60:B60"/>
    <mergeCell ref="A61:B61"/>
    <mergeCell ref="A62:B62"/>
    <mergeCell ref="A63:B63"/>
    <mergeCell ref="A66:B66"/>
    <mergeCell ref="D66:I66"/>
    <mergeCell ref="A54:B54"/>
    <mergeCell ref="A55:B55"/>
    <mergeCell ref="A56:B56"/>
    <mergeCell ref="A57:B57"/>
    <mergeCell ref="A58:B58"/>
    <mergeCell ref="A59:B59"/>
    <mergeCell ref="A49:B49"/>
    <mergeCell ref="A50:B50"/>
    <mergeCell ref="A52:B52"/>
    <mergeCell ref="D52:I52"/>
    <mergeCell ref="J52:O52"/>
    <mergeCell ref="A53:B53"/>
    <mergeCell ref="D53:I53"/>
    <mergeCell ref="J53:O53"/>
    <mergeCell ref="A43:B43"/>
    <mergeCell ref="A44:B44"/>
    <mergeCell ref="A45:B45"/>
    <mergeCell ref="A46:B46"/>
    <mergeCell ref="A47:B47"/>
    <mergeCell ref="A48:B48"/>
    <mergeCell ref="J39:O39"/>
    <mergeCell ref="A40:B40"/>
    <mergeCell ref="D40:I40"/>
    <mergeCell ref="J40:O40"/>
    <mergeCell ref="A41:B41"/>
    <mergeCell ref="A42:B42"/>
    <mergeCell ref="A34:B34"/>
    <mergeCell ref="A35:B35"/>
    <mergeCell ref="A36:B36"/>
    <mergeCell ref="A37:B37"/>
    <mergeCell ref="A39:B39"/>
    <mergeCell ref="D39:I39"/>
    <mergeCell ref="A28:B28"/>
    <mergeCell ref="A29:B29"/>
    <mergeCell ref="A30:B30"/>
    <mergeCell ref="A31:B31"/>
    <mergeCell ref="A32:B32"/>
    <mergeCell ref="A33:B33"/>
    <mergeCell ref="D25:I25"/>
    <mergeCell ref="J25:O25"/>
    <mergeCell ref="A26:B26"/>
    <mergeCell ref="D26:I26"/>
    <mergeCell ref="J26:O26"/>
    <mergeCell ref="A27:B27"/>
    <mergeCell ref="A19:B19"/>
    <mergeCell ref="A20:B20"/>
    <mergeCell ref="A21:B21"/>
    <mergeCell ref="A22:B22"/>
    <mergeCell ref="A23:B23"/>
    <mergeCell ref="A25:B25"/>
    <mergeCell ref="A13:B13"/>
    <mergeCell ref="A14:B14"/>
    <mergeCell ref="A15:B15"/>
    <mergeCell ref="A16:B16"/>
    <mergeCell ref="A17:B17"/>
    <mergeCell ref="A18:B18"/>
    <mergeCell ref="A11:B11"/>
    <mergeCell ref="D11:I11"/>
    <mergeCell ref="J11:O11"/>
    <mergeCell ref="A12:B12"/>
    <mergeCell ref="D12:I12"/>
    <mergeCell ref="J12:O12"/>
  </mergeCells>
  <hyperlinks>
    <hyperlink ref="D12" r:id="rId1"/>
    <hyperlink ref="D26" r:id="rId2"/>
    <hyperlink ref="D40:I40" r:id="rId3" display="http://www.ilo.org/global/research/global-reports/weso/2015/lang--en/index.htm"/>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5"/>
  <sheetViews>
    <sheetView showGridLines="0" zoomScaleNormal="100" workbookViewId="0"/>
  </sheetViews>
  <sheetFormatPr defaultRowHeight="12" x14ac:dyDescent="0.25"/>
  <cols>
    <col min="1" max="1" width="42.28515625" customWidth="1"/>
    <col min="4" max="5" width="11.140625" bestFit="1" customWidth="1"/>
  </cols>
  <sheetData>
    <row r="1" spans="1:16" ht="14.4" x14ac:dyDescent="0.25">
      <c r="A1" s="178" t="s">
        <v>87</v>
      </c>
      <c r="B1" s="179"/>
      <c r="C1" s="179"/>
      <c r="D1" s="179"/>
      <c r="E1" s="179"/>
      <c r="F1" s="179"/>
      <c r="G1" s="179"/>
      <c r="H1" s="180"/>
      <c r="I1" s="180"/>
      <c r="J1" s="180"/>
      <c r="K1" s="181"/>
      <c r="L1" s="180"/>
      <c r="M1" s="180"/>
      <c r="N1" s="180"/>
      <c r="O1" s="180"/>
      <c r="P1" s="180"/>
    </row>
    <row r="2" spans="1:16" x14ac:dyDescent="0.25">
      <c r="A2" s="34" t="s">
        <v>88</v>
      </c>
      <c r="B2" s="179"/>
      <c r="C2" s="179"/>
      <c r="D2" s="179"/>
      <c r="E2" s="179"/>
      <c r="F2" s="179"/>
      <c r="G2" s="179"/>
      <c r="H2" s="180"/>
      <c r="I2" s="180"/>
      <c r="J2" s="180"/>
      <c r="K2" s="181"/>
      <c r="L2" s="180"/>
      <c r="M2" s="180"/>
      <c r="N2" s="180"/>
      <c r="O2" s="180"/>
      <c r="P2" s="180"/>
    </row>
    <row r="3" spans="1:16" x14ac:dyDescent="0.25">
      <c r="A3" s="182" t="s">
        <v>89</v>
      </c>
      <c r="B3" s="180"/>
      <c r="C3" s="180"/>
      <c r="D3" s="180"/>
      <c r="E3" s="180"/>
      <c r="F3" s="180"/>
      <c r="G3" s="180"/>
      <c r="H3" s="180"/>
      <c r="I3" s="180"/>
      <c r="J3" s="180"/>
      <c r="K3" s="181"/>
      <c r="L3" s="180"/>
      <c r="M3" s="180"/>
      <c r="N3" s="180"/>
      <c r="O3" s="180"/>
      <c r="P3" s="180"/>
    </row>
    <row r="4" spans="1:16" ht="30.6" x14ac:dyDescent="0.25">
      <c r="A4" s="183" t="s">
        <v>82</v>
      </c>
      <c r="B4" s="184" t="s">
        <v>90</v>
      </c>
      <c r="C4" s="185" t="s">
        <v>91</v>
      </c>
      <c r="D4" s="186" t="s">
        <v>92</v>
      </c>
      <c r="E4" s="187"/>
      <c r="F4" s="186" t="s">
        <v>93</v>
      </c>
      <c r="G4" s="187"/>
      <c r="H4" s="188"/>
      <c r="I4" s="188"/>
      <c r="J4" s="188"/>
      <c r="K4" s="189"/>
      <c r="L4" s="188"/>
      <c r="M4" s="188"/>
      <c r="N4" s="188"/>
      <c r="O4" s="188"/>
      <c r="P4" s="188"/>
    </row>
    <row r="5" spans="1:16" ht="24" x14ac:dyDescent="0.25">
      <c r="A5" s="190"/>
      <c r="B5" s="191" t="s">
        <v>82</v>
      </c>
      <c r="C5" s="192" t="s">
        <v>94</v>
      </c>
      <c r="D5" s="193" t="s">
        <v>95</v>
      </c>
      <c r="E5" s="193" t="s">
        <v>94</v>
      </c>
      <c r="F5" s="193" t="s">
        <v>95</v>
      </c>
      <c r="G5" s="193" t="s">
        <v>94</v>
      </c>
      <c r="H5" s="194"/>
      <c r="I5" s="194"/>
      <c r="J5" s="194"/>
      <c r="K5" s="195"/>
      <c r="L5" s="194"/>
      <c r="M5" s="194"/>
      <c r="N5" s="194"/>
      <c r="O5" s="194"/>
      <c r="P5" s="194"/>
    </row>
    <row r="6" spans="1:16" x14ac:dyDescent="0.25">
      <c r="A6" s="196" t="s">
        <v>8</v>
      </c>
      <c r="B6" s="197">
        <f t="shared" ref="B6:B13" si="0">+G6-F6</f>
        <v>0.6240698914668954</v>
      </c>
      <c r="C6" s="198">
        <f>+'GVA &amp; labour productivity'!L55</f>
        <v>0.88838629699256344</v>
      </c>
      <c r="D6" s="199">
        <f>+'GVA &amp; labour productivity'!E42</f>
        <v>1820</v>
      </c>
      <c r="E6" s="199">
        <f>+'GVA &amp; labour productivity'!F42</f>
        <v>2871</v>
      </c>
      <c r="F6" s="198">
        <f>+'GVA &amp; labour productivity'!K42</f>
        <v>62.58596973865199</v>
      </c>
      <c r="G6" s="198">
        <f>+'GVA &amp; labour productivity'!L42</f>
        <v>63.210039630118885</v>
      </c>
      <c r="H6" s="180"/>
      <c r="I6" s="180"/>
      <c r="J6" s="180"/>
      <c r="K6" s="181"/>
      <c r="L6" s="180"/>
      <c r="M6" s="180"/>
      <c r="N6" s="180"/>
      <c r="O6" s="180"/>
      <c r="P6" s="180"/>
    </row>
    <row r="7" spans="1:16" x14ac:dyDescent="0.25">
      <c r="A7" s="196" t="s">
        <v>96</v>
      </c>
      <c r="B7" s="197">
        <f t="shared" si="0"/>
        <v>-3.3963914363086545E-2</v>
      </c>
      <c r="C7" s="198">
        <f>+'GVA &amp; labour productivity'!L56</f>
        <v>0.38993278923321262</v>
      </c>
      <c r="D7" s="199">
        <f>+'GVA &amp; labour productivity'!E43</f>
        <v>33</v>
      </c>
      <c r="E7" s="199">
        <f>+'GVA &amp; labour productivity'!F43</f>
        <v>50</v>
      </c>
      <c r="F7" s="198">
        <f>+'GVA &amp; labour productivity'!K43</f>
        <v>1.1348005502063274</v>
      </c>
      <c r="G7" s="198">
        <f>+'GVA &amp; labour productivity'!L43</f>
        <v>1.1008366358432409</v>
      </c>
      <c r="H7" s="180"/>
      <c r="I7" s="180"/>
      <c r="J7" s="180"/>
      <c r="K7" s="181"/>
      <c r="L7" s="180"/>
      <c r="M7" s="180"/>
      <c r="N7" s="180"/>
      <c r="O7" s="180"/>
      <c r="P7" s="180"/>
    </row>
    <row r="8" spans="1:16" x14ac:dyDescent="0.25">
      <c r="A8" s="196" t="s">
        <v>62</v>
      </c>
      <c r="B8" s="197">
        <f t="shared" si="0"/>
        <v>-1.0455979556842863</v>
      </c>
      <c r="C8" s="198">
        <f>+'GVA &amp; labour productivity'!L57</f>
        <v>0.82170627318085843</v>
      </c>
      <c r="D8" s="199">
        <f>+'GVA &amp; labour productivity'!E44</f>
        <v>638</v>
      </c>
      <c r="E8" s="199">
        <f>+'GVA &amp; labour productivity'!F44</f>
        <v>949</v>
      </c>
      <c r="F8" s="198">
        <f>+'GVA &amp; labour productivity'!K44</f>
        <v>21.939477303988998</v>
      </c>
      <c r="G8" s="198">
        <f>+'GVA &amp; labour productivity'!L44</f>
        <v>20.893879348304711</v>
      </c>
      <c r="H8" s="180"/>
      <c r="I8" s="180"/>
      <c r="J8" s="180"/>
      <c r="K8" s="181"/>
      <c r="L8" s="180"/>
      <c r="M8" s="180"/>
      <c r="N8" s="180"/>
      <c r="O8" s="180"/>
      <c r="P8" s="180"/>
    </row>
    <row r="9" spans="1:16" x14ac:dyDescent="0.25">
      <c r="A9" s="196" t="s">
        <v>63</v>
      </c>
      <c r="B9" s="197">
        <f t="shared" si="0"/>
        <v>0.10505645914003314</v>
      </c>
      <c r="C9" s="198">
        <f>+'GVA &amp; labour productivity'!L58</f>
        <v>4.2238499908739913</v>
      </c>
      <c r="D9" s="199">
        <f>+'GVA &amp; labour productivity'!E45</f>
        <v>36</v>
      </c>
      <c r="E9" s="199">
        <f>+'GVA &amp; labour productivity'!F45</f>
        <v>61</v>
      </c>
      <c r="F9" s="198">
        <f>+'GVA &amp; labour productivity'!K45</f>
        <v>1.2379642365887207</v>
      </c>
      <c r="G9" s="198">
        <f>+'GVA &amp; labour productivity'!L45</f>
        <v>1.3430206957287538</v>
      </c>
      <c r="H9" s="180"/>
      <c r="I9" s="180"/>
      <c r="J9" s="180"/>
      <c r="K9" s="181"/>
      <c r="L9" s="180"/>
      <c r="M9" s="180"/>
      <c r="N9" s="180"/>
      <c r="O9" s="180"/>
      <c r="P9" s="180"/>
    </row>
    <row r="10" spans="1:16" x14ac:dyDescent="0.25">
      <c r="A10" s="196" t="s">
        <v>64</v>
      </c>
      <c r="B10" s="197">
        <f t="shared" si="0"/>
        <v>-0.16479236737114178</v>
      </c>
      <c r="C10" s="198">
        <f>+'GVA &amp; labour productivity'!L59</f>
        <v>1.0687557199352242</v>
      </c>
      <c r="D10" s="199">
        <f>+'GVA &amp; labour productivity'!E46</f>
        <v>129</v>
      </c>
      <c r="E10" s="199">
        <f>+'GVA &amp; labour productivity'!F46</f>
        <v>194</v>
      </c>
      <c r="F10" s="198">
        <f>+'GVA &amp; labour productivity'!K46</f>
        <v>4.4360385144429157</v>
      </c>
      <c r="G10" s="198">
        <f>+'GVA &amp; labour productivity'!L46</f>
        <v>4.271246147071774</v>
      </c>
      <c r="H10" s="180"/>
      <c r="I10" s="180"/>
      <c r="J10" s="180"/>
      <c r="K10" s="181"/>
      <c r="L10" s="180"/>
      <c r="M10" s="180"/>
      <c r="N10" s="180"/>
      <c r="O10" s="180"/>
      <c r="P10" s="180"/>
    </row>
    <row r="11" spans="1:16" x14ac:dyDescent="0.25">
      <c r="A11" s="200" t="s">
        <v>65</v>
      </c>
      <c r="B11" s="197">
        <f t="shared" si="0"/>
        <v>0.20193613996706272</v>
      </c>
      <c r="C11" s="198">
        <f>+'GVA &amp; labour productivity'!L60</f>
        <v>2.8157720890033504</v>
      </c>
      <c r="D11" s="199">
        <f>+'GVA &amp; labour productivity'!E47</f>
        <v>78</v>
      </c>
      <c r="E11" s="199">
        <f>+'GVA &amp; labour productivity'!F47</f>
        <v>131</v>
      </c>
      <c r="F11" s="198">
        <f>+'GVA &amp; labour productivity'!K47</f>
        <v>2.6822558459422283</v>
      </c>
      <c r="G11" s="198">
        <f>+'GVA &amp; labour productivity'!L47</f>
        <v>2.884191985909291</v>
      </c>
      <c r="H11" s="180"/>
      <c r="I11" s="180"/>
      <c r="J11" s="180"/>
      <c r="K11" s="181"/>
      <c r="L11" s="180"/>
      <c r="M11" s="180"/>
      <c r="N11" s="180"/>
      <c r="O11" s="180"/>
      <c r="P11" s="180"/>
    </row>
    <row r="12" spans="1:16" x14ac:dyDescent="0.25">
      <c r="A12" s="196" t="s">
        <v>66</v>
      </c>
      <c r="B12" s="197">
        <f t="shared" si="0"/>
        <v>0.31329174684451999</v>
      </c>
      <c r="C12" s="198">
        <f>+'GVA &amp; labour productivity'!L61</f>
        <v>1.2527533071813592</v>
      </c>
      <c r="D12" s="199">
        <f>+'GVA &amp; labour productivity'!E48</f>
        <v>174</v>
      </c>
      <c r="E12" s="199">
        <f>+'GVA &amp; labour productivity'!F48</f>
        <v>286</v>
      </c>
      <c r="F12" s="198">
        <f>+'GVA &amp; labour productivity'!K48</f>
        <v>5.9834938101788175</v>
      </c>
      <c r="G12" s="198">
        <f>+'GVA &amp; labour productivity'!L48</f>
        <v>6.2967855570233375</v>
      </c>
      <c r="H12" s="180"/>
      <c r="I12" s="180"/>
      <c r="J12" s="180"/>
      <c r="K12" s="181"/>
      <c r="L12" s="180"/>
      <c r="M12" s="180"/>
      <c r="N12" s="180"/>
      <c r="O12" s="180"/>
      <c r="P12" s="180"/>
    </row>
    <row r="13" spans="1:16" x14ac:dyDescent="0.25">
      <c r="A13" s="201" t="s">
        <v>97</v>
      </c>
      <c r="B13" s="202">
        <f t="shared" si="0"/>
        <v>0</v>
      </c>
      <c r="C13" s="203">
        <f>+'GVA &amp; labour productivity'!L63</f>
        <v>1</v>
      </c>
      <c r="D13" s="204">
        <f>+'GVA &amp; labour productivity'!E50</f>
        <v>2908</v>
      </c>
      <c r="E13" s="204">
        <f>+'GVA &amp; labour productivity'!F50</f>
        <v>4542</v>
      </c>
      <c r="F13" s="203">
        <f>+'GVA &amp; labour productivity'!K50</f>
        <v>99.999999999999986</v>
      </c>
      <c r="G13" s="203">
        <f>+'GVA &amp; labour productivity'!L50</f>
        <v>100</v>
      </c>
      <c r="H13" s="205"/>
      <c r="I13" s="205"/>
      <c r="J13" s="205"/>
      <c r="K13" s="206"/>
      <c r="L13" s="205"/>
      <c r="M13" s="205"/>
      <c r="N13" s="205"/>
      <c r="O13" s="205"/>
      <c r="P13" s="205"/>
    </row>
    <row r="14" spans="1:16" x14ac:dyDescent="0.25">
      <c r="A14" s="207" t="s">
        <v>98</v>
      </c>
      <c r="B14" s="208"/>
      <c r="C14" s="208"/>
      <c r="D14" s="209">
        <f>SUM(D6:D12)</f>
        <v>2908</v>
      </c>
      <c r="E14" s="209">
        <f>SUM(E6:E12)</f>
        <v>4542</v>
      </c>
      <c r="F14" s="210">
        <f>SUM(F6:F12)</f>
        <v>99.999999999999986</v>
      </c>
      <c r="G14" s="210">
        <f>SUM(G6:G12)</f>
        <v>100</v>
      </c>
      <c r="H14" s="211"/>
      <c r="I14" s="211"/>
      <c r="J14" s="211"/>
      <c r="K14" s="212"/>
      <c r="L14" s="211"/>
      <c r="M14" s="211"/>
      <c r="N14" s="211"/>
      <c r="O14" s="211"/>
      <c r="P14" s="211"/>
    </row>
    <row r="15" spans="1:16" x14ac:dyDescent="0.25">
      <c r="A15" s="207"/>
      <c r="B15" s="213"/>
      <c r="C15" s="213"/>
      <c r="D15" s="214"/>
      <c r="E15" s="214"/>
      <c r="F15" s="215"/>
      <c r="G15" s="215"/>
      <c r="H15" s="211"/>
      <c r="I15" s="211"/>
      <c r="J15" s="211"/>
      <c r="K15" s="212"/>
      <c r="L15" s="211"/>
      <c r="M15" s="211"/>
      <c r="N15" s="211"/>
      <c r="O15" s="211"/>
      <c r="P15" s="211"/>
    </row>
    <row r="16" spans="1:16" x14ac:dyDescent="0.25">
      <c r="A16" s="207"/>
      <c r="B16" s="213"/>
      <c r="C16" s="213"/>
      <c r="D16" s="214"/>
      <c r="E16" s="214"/>
      <c r="F16" s="215"/>
      <c r="G16" s="215"/>
      <c r="H16" s="211"/>
      <c r="I16" s="211"/>
      <c r="J16" s="211"/>
      <c r="K16" s="212"/>
      <c r="L16" s="211"/>
      <c r="M16" s="211"/>
      <c r="N16" s="211"/>
      <c r="O16" s="211"/>
      <c r="P16" s="211"/>
    </row>
    <row r="17" spans="1:16" x14ac:dyDescent="0.25">
      <c r="A17" s="207"/>
      <c r="B17" s="213"/>
      <c r="C17" s="213"/>
      <c r="D17" s="214"/>
      <c r="E17" s="214"/>
      <c r="F17" s="215"/>
      <c r="G17" s="215"/>
      <c r="H17" s="211"/>
      <c r="I17" s="211"/>
      <c r="J17" s="211"/>
      <c r="K17" s="212"/>
      <c r="L17" s="211"/>
      <c r="M17" s="211"/>
      <c r="N17" s="211"/>
      <c r="O17" s="211"/>
      <c r="P17" s="211"/>
    </row>
    <row r="18" spans="1:16" x14ac:dyDescent="0.25">
      <c r="A18" s="207"/>
      <c r="B18" s="213"/>
      <c r="C18" s="213"/>
      <c r="D18" s="214"/>
      <c r="E18" s="214"/>
      <c r="F18" s="215"/>
      <c r="G18" s="215"/>
      <c r="H18" s="211"/>
      <c r="I18" s="211"/>
      <c r="J18" s="211"/>
      <c r="K18" s="212"/>
      <c r="L18" s="211"/>
      <c r="M18" s="211"/>
      <c r="N18" s="211"/>
      <c r="O18" s="211"/>
      <c r="P18" s="211"/>
    </row>
    <row r="19" spans="1:16" x14ac:dyDescent="0.25">
      <c r="A19" s="207"/>
      <c r="B19" s="213"/>
      <c r="C19" s="213"/>
      <c r="D19" s="214"/>
      <c r="E19" s="214"/>
      <c r="F19" s="215"/>
      <c r="G19" s="215"/>
      <c r="H19" s="211"/>
      <c r="I19" s="211"/>
      <c r="J19" s="211"/>
      <c r="K19" s="212"/>
      <c r="L19" s="211"/>
      <c r="M19" s="211"/>
      <c r="N19" s="211"/>
      <c r="O19" s="211"/>
      <c r="P19" s="211"/>
    </row>
    <row r="20" spans="1:16" x14ac:dyDescent="0.25">
      <c r="A20" s="180"/>
      <c r="B20" s="216"/>
      <c r="C20" s="180"/>
      <c r="D20" s="217"/>
      <c r="E20" s="180"/>
      <c r="F20" s="180"/>
      <c r="G20" s="180"/>
      <c r="H20" s="180"/>
      <c r="I20" s="180"/>
      <c r="J20" s="180"/>
      <c r="K20" s="181"/>
      <c r="L20" s="180"/>
      <c r="M20" s="180"/>
      <c r="N20" s="180"/>
      <c r="O20" s="180"/>
      <c r="P20" s="180"/>
    </row>
    <row r="21" spans="1:16" ht="30.6" x14ac:dyDescent="0.25">
      <c r="A21" s="183" t="s">
        <v>83</v>
      </c>
      <c r="B21" s="184" t="s">
        <v>90</v>
      </c>
      <c r="C21" s="185" t="s">
        <v>91</v>
      </c>
      <c r="D21" s="218" t="s">
        <v>92</v>
      </c>
      <c r="E21" s="219"/>
      <c r="F21" s="218" t="s">
        <v>93</v>
      </c>
      <c r="G21" s="219"/>
      <c r="H21" s="180"/>
      <c r="I21" s="180"/>
      <c r="J21" s="180"/>
      <c r="K21" s="181"/>
      <c r="L21" s="180"/>
      <c r="M21" s="180"/>
      <c r="N21" s="180"/>
      <c r="O21" s="180"/>
      <c r="P21" s="180"/>
    </row>
    <row r="22" spans="1:16" ht="12" customHeight="1" x14ac:dyDescent="0.25">
      <c r="A22" s="190"/>
      <c r="B22" s="192" t="s">
        <v>83</v>
      </c>
      <c r="C22" s="192">
        <v>2005</v>
      </c>
      <c r="D22" s="193">
        <v>2000</v>
      </c>
      <c r="E22" s="193">
        <v>2005</v>
      </c>
      <c r="F22" s="193">
        <v>2000</v>
      </c>
      <c r="G22" s="193">
        <v>2005</v>
      </c>
      <c r="H22" s="180"/>
      <c r="I22" s="180"/>
      <c r="J22" s="180"/>
      <c r="K22" s="181"/>
      <c r="L22" s="180"/>
      <c r="M22" s="180"/>
      <c r="N22" s="180"/>
      <c r="O22" s="180"/>
      <c r="P22" s="180"/>
    </row>
    <row r="23" spans="1:16" x14ac:dyDescent="0.25">
      <c r="A23" s="196" t="s">
        <v>8</v>
      </c>
      <c r="B23" s="197">
        <f t="shared" ref="B23:B30" si="1">+G23-F23</f>
        <v>-1.9881397026352019</v>
      </c>
      <c r="C23" s="198">
        <f>+'GVA &amp; labour productivity'!M55</f>
        <v>0.59757768018974122</v>
      </c>
      <c r="D23" s="199">
        <f>+'GVA &amp; labour productivity'!F42</f>
        <v>2871</v>
      </c>
      <c r="E23" s="199">
        <f>+'GVA &amp; labour productivity'!G42</f>
        <v>3377</v>
      </c>
      <c r="F23" s="198">
        <f>+'GVA &amp; labour productivity'!L42</f>
        <v>63.210039630118885</v>
      </c>
      <c r="G23" s="198">
        <f>+'GVA &amp; labour productivity'!M42</f>
        <v>61.221899927483683</v>
      </c>
      <c r="H23" s="180"/>
      <c r="I23" s="180"/>
      <c r="J23" s="180"/>
      <c r="K23" s="181"/>
      <c r="L23" s="180"/>
      <c r="M23" s="180"/>
      <c r="N23" s="180"/>
      <c r="O23" s="180"/>
      <c r="P23" s="180"/>
    </row>
    <row r="24" spans="1:16" x14ac:dyDescent="0.25">
      <c r="A24" s="196" t="s">
        <v>96</v>
      </c>
      <c r="B24" s="197">
        <f t="shared" si="1"/>
        <v>2.3166264809405979E-2</v>
      </c>
      <c r="C24" s="198">
        <f>+'GVA &amp; labour productivity'!M56</f>
        <v>0.38903877136018084</v>
      </c>
      <c r="D24" s="199">
        <f>+'GVA &amp; labour productivity'!F43</f>
        <v>50</v>
      </c>
      <c r="E24" s="199">
        <f>+'GVA &amp; labour productivity'!G43</f>
        <v>62</v>
      </c>
      <c r="F24" s="198">
        <f>+'GVA &amp; labour productivity'!L43</f>
        <v>1.1008366358432409</v>
      </c>
      <c r="G24" s="198">
        <f>+'GVA &amp; labour productivity'!M43</f>
        <v>1.1240029006526469</v>
      </c>
      <c r="H24" s="180"/>
      <c r="I24" s="180"/>
      <c r="J24" s="180"/>
      <c r="K24" s="181"/>
      <c r="L24" s="180"/>
      <c r="M24" s="180"/>
      <c r="N24" s="180"/>
      <c r="O24" s="180"/>
      <c r="P24" s="180"/>
    </row>
    <row r="25" spans="1:16" x14ac:dyDescent="0.25">
      <c r="A25" s="196" t="s">
        <v>62</v>
      </c>
      <c r="B25" s="197">
        <f t="shared" si="1"/>
        <v>0.48030484313836297</v>
      </c>
      <c r="C25" s="198">
        <f>+'GVA &amp; labour productivity'!M57</f>
        <v>0.78034675654081953</v>
      </c>
      <c r="D25" s="199">
        <f>+'GVA &amp; labour productivity'!F44</f>
        <v>949</v>
      </c>
      <c r="E25" s="199">
        <f>+'GVA &amp; labour productivity'!G44</f>
        <v>1179</v>
      </c>
      <c r="F25" s="198">
        <f>+'GVA &amp; labour productivity'!L44</f>
        <v>20.893879348304711</v>
      </c>
      <c r="G25" s="198">
        <f>+'GVA &amp; labour productivity'!M44</f>
        <v>21.374184191443074</v>
      </c>
      <c r="H25" s="180"/>
      <c r="I25" s="180"/>
      <c r="J25" s="180"/>
      <c r="K25" s="181"/>
      <c r="L25" s="180"/>
      <c r="M25" s="180"/>
      <c r="N25" s="180"/>
      <c r="O25" s="180"/>
      <c r="P25" s="180"/>
    </row>
    <row r="26" spans="1:16" x14ac:dyDescent="0.25">
      <c r="A26" s="196" t="s">
        <v>63</v>
      </c>
      <c r="B26" s="197">
        <f t="shared" si="1"/>
        <v>0.39737089237857037</v>
      </c>
      <c r="C26" s="198">
        <f>+'GVA &amp; labour productivity'!M58</f>
        <v>5.6461935219846877</v>
      </c>
      <c r="D26" s="199">
        <f>+'GVA &amp; labour productivity'!F45</f>
        <v>61</v>
      </c>
      <c r="E26" s="199">
        <f>+'GVA &amp; labour productivity'!G45</f>
        <v>96</v>
      </c>
      <c r="F26" s="198">
        <f>+'GVA &amp; labour productivity'!L45</f>
        <v>1.3430206957287538</v>
      </c>
      <c r="G26" s="198">
        <f>+'GVA &amp; labour productivity'!M45</f>
        <v>1.7403915881073242</v>
      </c>
      <c r="H26" s="180"/>
      <c r="I26" s="180"/>
      <c r="J26" s="180"/>
      <c r="K26" s="181"/>
      <c r="L26" s="180"/>
      <c r="M26" s="180"/>
      <c r="N26" s="180"/>
      <c r="O26" s="180"/>
      <c r="P26" s="180"/>
    </row>
    <row r="27" spans="1:16" x14ac:dyDescent="0.25">
      <c r="A27" s="196" t="s">
        <v>64</v>
      </c>
      <c r="B27" s="197">
        <f t="shared" si="1"/>
        <v>0.22476545553881344</v>
      </c>
      <c r="C27" s="198">
        <f>+'GVA &amp; labour productivity'!M59</f>
        <v>2.0877833841115137</v>
      </c>
      <c r="D27" s="199">
        <f>+'GVA &amp; labour productivity'!F46</f>
        <v>194</v>
      </c>
      <c r="E27" s="199">
        <f>+'GVA &amp; labour productivity'!G46</f>
        <v>248</v>
      </c>
      <c r="F27" s="198">
        <f>+'GVA &amp; labour productivity'!L46</f>
        <v>4.271246147071774</v>
      </c>
      <c r="G27" s="198">
        <f>+'GVA &amp; labour productivity'!M46</f>
        <v>4.4960116026105874</v>
      </c>
      <c r="H27" s="180"/>
      <c r="I27" s="180"/>
      <c r="J27" s="180"/>
      <c r="K27" s="181"/>
      <c r="L27" s="180"/>
      <c r="M27" s="180"/>
      <c r="N27" s="180"/>
      <c r="O27" s="180"/>
      <c r="P27" s="180"/>
    </row>
    <row r="28" spans="1:16" x14ac:dyDescent="0.25">
      <c r="A28" s="200" t="s">
        <v>65</v>
      </c>
      <c r="B28" s="197">
        <f t="shared" si="1"/>
        <v>0.3971713208347265</v>
      </c>
      <c r="C28" s="198">
        <f>+'GVA &amp; labour productivity'!M60</f>
        <v>3.7651206945268867</v>
      </c>
      <c r="D28" s="199">
        <f>+'GVA &amp; labour productivity'!F47</f>
        <v>131</v>
      </c>
      <c r="E28" s="199">
        <f>+'GVA &amp; labour productivity'!G47</f>
        <v>181</v>
      </c>
      <c r="F28" s="198">
        <f>+'GVA &amp; labour productivity'!L47</f>
        <v>2.884191985909291</v>
      </c>
      <c r="G28" s="198">
        <f>+'GVA &amp; labour productivity'!M47</f>
        <v>3.2813633067440175</v>
      </c>
      <c r="H28" s="180"/>
      <c r="I28" s="180"/>
      <c r="J28" s="180"/>
      <c r="K28" s="181"/>
      <c r="L28" s="180"/>
      <c r="M28" s="180"/>
      <c r="N28" s="180"/>
      <c r="O28" s="180"/>
      <c r="P28" s="180"/>
    </row>
    <row r="29" spans="1:16" x14ac:dyDescent="0.25">
      <c r="A29" s="196" t="s">
        <v>66</v>
      </c>
      <c r="B29" s="197">
        <f t="shared" si="1"/>
        <v>0.46536092593532796</v>
      </c>
      <c r="C29" s="198">
        <f>+'GVA &amp; labour productivity'!M61</f>
        <v>2.1783893864175177</v>
      </c>
      <c r="D29" s="199">
        <f>+'GVA &amp; labour productivity'!F48</f>
        <v>286</v>
      </c>
      <c r="E29" s="199">
        <f>+'GVA &amp; labour productivity'!G48</f>
        <v>373</v>
      </c>
      <c r="F29" s="198">
        <f>+'GVA &amp; labour productivity'!L48</f>
        <v>6.2967855570233375</v>
      </c>
      <c r="G29" s="198">
        <f>+'GVA &amp; labour productivity'!M48</f>
        <v>6.7621464829586655</v>
      </c>
      <c r="H29" s="180"/>
      <c r="I29" s="180"/>
      <c r="J29" s="180"/>
      <c r="K29" s="181"/>
      <c r="L29" s="180"/>
      <c r="M29" s="180"/>
      <c r="N29" s="180"/>
      <c r="O29" s="180"/>
      <c r="P29" s="180"/>
    </row>
    <row r="30" spans="1:16" x14ac:dyDescent="0.25">
      <c r="A30" s="201" t="s">
        <v>97</v>
      </c>
      <c r="B30" s="202">
        <f t="shared" si="1"/>
        <v>0</v>
      </c>
      <c r="C30" s="203">
        <f>+'GVA &amp; labour productivity'!M63</f>
        <v>1</v>
      </c>
      <c r="D30" s="204">
        <f>+'GVA &amp; labour productivity'!F50</f>
        <v>4542</v>
      </c>
      <c r="E30" s="204">
        <f>+'GVA &amp; labour productivity'!G50</f>
        <v>5516</v>
      </c>
      <c r="F30" s="203">
        <f>+'GVA &amp; labour productivity'!L50</f>
        <v>100</v>
      </c>
      <c r="G30" s="203">
        <f>+'GVA &amp; labour productivity'!M50</f>
        <v>100.00000000000001</v>
      </c>
      <c r="H30" s="180"/>
      <c r="I30" s="180"/>
      <c r="J30" s="180"/>
      <c r="K30" s="181"/>
      <c r="L30" s="180"/>
      <c r="M30" s="180"/>
      <c r="N30" s="180"/>
      <c r="O30" s="180"/>
      <c r="P30" s="180"/>
    </row>
    <row r="31" spans="1:16" x14ac:dyDescent="0.25">
      <c r="A31" s="207" t="s">
        <v>98</v>
      </c>
      <c r="B31" s="208"/>
      <c r="C31" s="208"/>
      <c r="D31" s="209">
        <f>SUM(D23:D29)</f>
        <v>4542</v>
      </c>
      <c r="E31" s="209">
        <f>SUM(E23:E29)</f>
        <v>5516</v>
      </c>
      <c r="F31" s="210">
        <f>SUM(F23:F29)</f>
        <v>100</v>
      </c>
      <c r="G31" s="210">
        <f>SUM(G23:G29)</f>
        <v>100.00000000000001</v>
      </c>
      <c r="H31" s="180"/>
      <c r="I31" s="180"/>
      <c r="J31" s="180"/>
      <c r="K31" s="181"/>
      <c r="L31" s="180"/>
      <c r="M31" s="180"/>
      <c r="N31" s="180"/>
      <c r="O31" s="180"/>
      <c r="P31" s="180"/>
    </row>
    <row r="32" spans="1:16" x14ac:dyDescent="0.25">
      <c r="A32" s="207"/>
      <c r="B32" s="220"/>
      <c r="C32" s="213"/>
      <c r="D32" s="214"/>
      <c r="E32" s="214"/>
      <c r="F32" s="221"/>
      <c r="G32" s="221"/>
      <c r="H32" s="180"/>
      <c r="I32" s="180"/>
      <c r="J32" s="180"/>
      <c r="K32" s="181"/>
      <c r="L32" s="180"/>
      <c r="M32" s="180"/>
      <c r="N32" s="180"/>
      <c r="O32" s="180"/>
      <c r="P32" s="180"/>
    </row>
    <row r="33" spans="1:16" x14ac:dyDescent="0.25">
      <c r="A33" s="207"/>
      <c r="B33" s="220"/>
      <c r="C33" s="213"/>
      <c r="D33" s="214"/>
      <c r="E33" s="214"/>
      <c r="F33" s="221"/>
      <c r="G33" s="221"/>
      <c r="H33" s="180"/>
      <c r="I33" s="180"/>
      <c r="J33" s="180"/>
      <c r="K33" s="181"/>
      <c r="L33" s="180"/>
      <c r="M33" s="180"/>
      <c r="N33" s="180"/>
      <c r="O33" s="180"/>
      <c r="P33" s="180"/>
    </row>
    <row r="34" spans="1:16" x14ac:dyDescent="0.25">
      <c r="A34" s="207"/>
      <c r="B34" s="220"/>
      <c r="C34" s="213"/>
      <c r="D34" s="214"/>
      <c r="E34" s="214"/>
      <c r="F34" s="221"/>
      <c r="G34" s="221"/>
      <c r="H34" s="180"/>
      <c r="I34" s="180"/>
      <c r="J34" s="180"/>
      <c r="K34" s="181"/>
      <c r="L34" s="180"/>
      <c r="M34" s="180"/>
      <c r="N34" s="180"/>
      <c r="O34" s="180"/>
      <c r="P34" s="180"/>
    </row>
    <row r="35" spans="1:16" x14ac:dyDescent="0.25">
      <c r="A35" s="207"/>
      <c r="B35" s="220"/>
      <c r="C35" s="213"/>
      <c r="D35" s="214"/>
      <c r="E35" s="214"/>
      <c r="F35" s="221"/>
      <c r="G35" s="221"/>
      <c r="H35" s="180"/>
      <c r="I35" s="180"/>
      <c r="J35" s="180"/>
      <c r="K35" s="181"/>
      <c r="L35" s="180"/>
      <c r="M35" s="180"/>
      <c r="N35" s="180"/>
      <c r="O35" s="180"/>
      <c r="P35" s="180"/>
    </row>
    <row r="36" spans="1:16" x14ac:dyDescent="0.25">
      <c r="A36" s="207"/>
      <c r="B36" s="220"/>
      <c r="C36" s="213"/>
      <c r="D36" s="214"/>
      <c r="E36" s="214"/>
      <c r="F36" s="221"/>
      <c r="G36" s="221"/>
      <c r="H36" s="180"/>
      <c r="I36" s="180"/>
      <c r="J36" s="180"/>
      <c r="K36" s="181"/>
      <c r="L36" s="180"/>
      <c r="M36" s="180"/>
      <c r="N36" s="180"/>
      <c r="O36" s="180"/>
      <c r="P36" s="180"/>
    </row>
    <row r="37" spans="1:16" x14ac:dyDescent="0.25">
      <c r="A37" s="180"/>
      <c r="B37" s="216"/>
      <c r="C37" s="180"/>
      <c r="D37" s="180"/>
      <c r="E37" s="180"/>
      <c r="F37" s="180"/>
      <c r="G37" s="180"/>
      <c r="H37" s="180"/>
      <c r="I37" s="180"/>
      <c r="J37" s="180"/>
      <c r="K37" s="181"/>
      <c r="L37" s="180"/>
      <c r="M37" s="180"/>
      <c r="N37" s="180"/>
      <c r="O37" s="180"/>
      <c r="P37" s="180"/>
    </row>
    <row r="38" spans="1:16" ht="30.6" x14ac:dyDescent="0.25">
      <c r="A38" s="183" t="s">
        <v>84</v>
      </c>
      <c r="B38" s="184" t="s">
        <v>90</v>
      </c>
      <c r="C38" s="222" t="s">
        <v>91</v>
      </c>
      <c r="D38" s="186" t="s">
        <v>92</v>
      </c>
      <c r="E38" s="187"/>
      <c r="F38" s="186" t="s">
        <v>93</v>
      </c>
      <c r="G38" s="187"/>
      <c r="H38" s="211"/>
      <c r="I38" s="211"/>
      <c r="J38" s="211"/>
      <c r="K38" s="212"/>
      <c r="L38" s="211"/>
      <c r="M38" s="211"/>
      <c r="N38" s="211"/>
      <c r="O38" s="211"/>
      <c r="P38" s="211"/>
    </row>
    <row r="39" spans="1:16" ht="12" customHeight="1" x14ac:dyDescent="0.25">
      <c r="A39" s="190"/>
      <c r="B39" s="223" t="s">
        <v>84</v>
      </c>
      <c r="C39" s="224">
        <v>2010</v>
      </c>
      <c r="D39" s="225">
        <v>2005</v>
      </c>
      <c r="E39" s="225">
        <v>2010</v>
      </c>
      <c r="F39" s="225">
        <v>2005</v>
      </c>
      <c r="G39" s="225">
        <v>2010</v>
      </c>
      <c r="H39" s="180"/>
      <c r="I39" s="180"/>
      <c r="J39" s="180"/>
      <c r="K39" s="181"/>
      <c r="L39" s="180"/>
      <c r="M39" s="180"/>
      <c r="N39" s="180"/>
      <c r="O39" s="180"/>
      <c r="P39" s="180"/>
    </row>
    <row r="40" spans="1:16" x14ac:dyDescent="0.25">
      <c r="A40" s="196" t="s">
        <v>8</v>
      </c>
      <c r="B40" s="197">
        <f t="shared" ref="B40:B47" si="2">+G40-F40</f>
        <v>-1.1406879955767621</v>
      </c>
      <c r="C40" s="198">
        <f>+'GVA &amp; labour productivity'!N55</f>
        <v>0.44984851331893583</v>
      </c>
      <c r="D40" s="199">
        <f>+'GVA &amp; labour productivity'!G42</f>
        <v>3377</v>
      </c>
      <c r="E40" s="199">
        <f>+'GVA &amp; labour productivity'!H42</f>
        <v>3847</v>
      </c>
      <c r="F40" s="198">
        <f>+'GVA &amp; labour productivity'!M42</f>
        <v>61.221899927483683</v>
      </c>
      <c r="G40" s="198">
        <f>+'GVA &amp; labour productivity'!N42</f>
        <v>60.081211931906921</v>
      </c>
      <c r="H40" s="180"/>
      <c r="I40" s="180"/>
      <c r="J40" s="180"/>
      <c r="K40" s="181"/>
      <c r="L40" s="180"/>
      <c r="M40" s="180"/>
      <c r="N40" s="180"/>
      <c r="O40" s="180"/>
      <c r="P40" s="180"/>
    </row>
    <row r="41" spans="1:16" x14ac:dyDescent="0.25">
      <c r="A41" s="196" t="s">
        <v>96</v>
      </c>
      <c r="B41" s="197">
        <f t="shared" si="2"/>
        <v>4.7000267391883455E-4</v>
      </c>
      <c r="C41" s="198">
        <f>+'GVA &amp; labour productivity'!N56</f>
        <v>0.61546315178868816</v>
      </c>
      <c r="D41" s="199">
        <f>+'GVA &amp; labour productivity'!G43</f>
        <v>62</v>
      </c>
      <c r="E41" s="199">
        <f>+'GVA &amp; labour productivity'!H43</f>
        <v>72</v>
      </c>
      <c r="F41" s="198">
        <f>+'GVA &amp; labour productivity'!M43</f>
        <v>1.1240029006526469</v>
      </c>
      <c r="G41" s="198">
        <f>+'GVA &amp; labour productivity'!N43</f>
        <v>1.1244729033265657</v>
      </c>
      <c r="H41" s="180"/>
      <c r="I41" s="180"/>
      <c r="J41" s="180"/>
      <c r="K41" s="181"/>
      <c r="L41" s="180"/>
      <c r="M41" s="180"/>
      <c r="N41" s="180"/>
      <c r="O41" s="180"/>
      <c r="P41" s="180"/>
    </row>
    <row r="42" spans="1:16" x14ac:dyDescent="0.25">
      <c r="A42" s="196" t="s">
        <v>62</v>
      </c>
      <c r="B42" s="197">
        <f t="shared" si="2"/>
        <v>-2.9140873618319532</v>
      </c>
      <c r="C42" s="198">
        <f>+'GVA &amp; labour productivity'!N57</f>
        <v>0.6920303921201626</v>
      </c>
      <c r="D42" s="199">
        <f>+'GVA &amp; labour productivity'!G44</f>
        <v>1179</v>
      </c>
      <c r="E42" s="199">
        <f>+'GVA &amp; labour productivity'!H44</f>
        <v>1182</v>
      </c>
      <c r="F42" s="198">
        <f>+'GVA &amp; labour productivity'!M44</f>
        <v>21.374184191443074</v>
      </c>
      <c r="G42" s="198">
        <f>+'GVA &amp; labour productivity'!N44</f>
        <v>18.460096829611121</v>
      </c>
      <c r="H42" s="180"/>
      <c r="I42" s="180"/>
      <c r="J42" s="180"/>
      <c r="K42" s="181"/>
      <c r="L42" s="180"/>
      <c r="M42" s="180"/>
      <c r="N42" s="180"/>
      <c r="O42" s="180"/>
      <c r="P42" s="180"/>
    </row>
    <row r="43" spans="1:16" x14ac:dyDescent="0.25">
      <c r="A43" s="196" t="s">
        <v>63</v>
      </c>
      <c r="B43" s="197">
        <f t="shared" si="2"/>
        <v>7.125920058547619E-2</v>
      </c>
      <c r="C43" s="198">
        <f>+'GVA &amp; labour productivity'!N58</f>
        <v>6.220964846741551</v>
      </c>
      <c r="D43" s="199">
        <f>+'GVA &amp; labour productivity'!G45</f>
        <v>96</v>
      </c>
      <c r="E43" s="199">
        <f>+'GVA &amp; labour productivity'!H45</f>
        <v>116</v>
      </c>
      <c r="F43" s="198">
        <f>+'GVA &amp; labour productivity'!M45</f>
        <v>1.7403915881073242</v>
      </c>
      <c r="G43" s="198">
        <f>+'GVA &amp; labour productivity'!N45</f>
        <v>1.8116507886928004</v>
      </c>
      <c r="H43" s="180"/>
      <c r="I43" s="180"/>
      <c r="J43" s="180"/>
      <c r="K43" s="181"/>
      <c r="L43" s="180"/>
      <c r="M43" s="180"/>
      <c r="N43" s="180"/>
      <c r="O43" s="180"/>
      <c r="P43" s="180"/>
    </row>
    <row r="44" spans="1:16" x14ac:dyDescent="0.25">
      <c r="A44" s="196" t="s">
        <v>64</v>
      </c>
      <c r="B44" s="197">
        <f t="shared" si="2"/>
        <v>0.73591093370051741</v>
      </c>
      <c r="C44" s="198">
        <f>+'GVA &amp; labour productivity'!N59</f>
        <v>1.5501298414274132</v>
      </c>
      <c r="D44" s="199">
        <f>+'GVA &amp; labour productivity'!G46</f>
        <v>248</v>
      </c>
      <c r="E44" s="199">
        <f>+'GVA &amp; labour productivity'!H46</f>
        <v>335</v>
      </c>
      <c r="F44" s="198">
        <f>+'GVA &amp; labour productivity'!M46</f>
        <v>4.4960116026105874</v>
      </c>
      <c r="G44" s="198">
        <f>+'GVA &amp; labour productivity'!N46</f>
        <v>5.2319225363111048</v>
      </c>
      <c r="H44" s="180"/>
      <c r="I44" s="180"/>
      <c r="J44" s="180"/>
      <c r="K44" s="181"/>
      <c r="L44" s="180"/>
      <c r="M44" s="180"/>
      <c r="N44" s="180"/>
      <c r="O44" s="180"/>
      <c r="P44" s="180"/>
    </row>
    <row r="45" spans="1:16" x14ac:dyDescent="0.25">
      <c r="A45" s="200" t="s">
        <v>65</v>
      </c>
      <c r="B45" s="197">
        <f t="shared" si="2"/>
        <v>1.2633813442008517</v>
      </c>
      <c r="C45" s="198">
        <f>+'GVA &amp; labour productivity'!N60</f>
        <v>4.8127630946692106</v>
      </c>
      <c r="D45" s="199">
        <f>+'GVA &amp; labour productivity'!G47</f>
        <v>181</v>
      </c>
      <c r="E45" s="199">
        <f>+'GVA &amp; labour productivity'!H47</f>
        <v>291</v>
      </c>
      <c r="F45" s="198">
        <f>+'GVA &amp; labour productivity'!M47</f>
        <v>3.2813633067440175</v>
      </c>
      <c r="G45" s="198">
        <f>+'GVA &amp; labour productivity'!N47</f>
        <v>4.5447446509448692</v>
      </c>
      <c r="H45" s="180"/>
      <c r="I45" s="180"/>
      <c r="J45" s="180"/>
      <c r="K45" s="181"/>
      <c r="L45" s="180"/>
      <c r="M45" s="180"/>
      <c r="N45" s="180"/>
      <c r="O45" s="180"/>
      <c r="P45" s="180"/>
    </row>
    <row r="46" spans="1:16" x14ac:dyDescent="0.25">
      <c r="A46" s="196" t="s">
        <v>66</v>
      </c>
      <c r="B46" s="197">
        <f t="shared" si="2"/>
        <v>1.983753876247957</v>
      </c>
      <c r="C46" s="198">
        <f>+'GVA &amp; labour productivity'!N61</f>
        <v>2.0869643199969512</v>
      </c>
      <c r="D46" s="199">
        <f>+'GVA &amp; labour productivity'!G48</f>
        <v>373</v>
      </c>
      <c r="E46" s="199">
        <f>+'GVA &amp; labour productivity'!H48</f>
        <v>560</v>
      </c>
      <c r="F46" s="198">
        <f>+'GVA &amp; labour productivity'!M48</f>
        <v>6.7621464829586655</v>
      </c>
      <c r="G46" s="198">
        <f>+'GVA &amp; labour productivity'!N48</f>
        <v>8.7459003592066225</v>
      </c>
      <c r="H46" s="180"/>
      <c r="I46" s="180"/>
      <c r="J46" s="180"/>
      <c r="K46" s="181"/>
      <c r="L46" s="180"/>
      <c r="M46" s="180"/>
      <c r="N46" s="180"/>
      <c r="O46" s="180"/>
      <c r="P46" s="180"/>
    </row>
    <row r="47" spans="1:16" x14ac:dyDescent="0.25">
      <c r="A47" s="201" t="s">
        <v>97</v>
      </c>
      <c r="B47" s="202">
        <f t="shared" si="2"/>
        <v>0</v>
      </c>
      <c r="C47" s="203">
        <f>+'GVA &amp; labour productivity'!N63</f>
        <v>1</v>
      </c>
      <c r="D47" s="204">
        <f>+'GVA &amp; labour productivity'!G50</f>
        <v>5516</v>
      </c>
      <c r="E47" s="204">
        <f>+'GVA &amp; labour productivity'!H50</f>
        <v>6403</v>
      </c>
      <c r="F47" s="203">
        <f>+'GVA &amp; labour productivity'!M50</f>
        <v>100.00000000000001</v>
      </c>
      <c r="G47" s="203">
        <f>+'GVA &amp; labour productivity'!N50</f>
        <v>100</v>
      </c>
      <c r="H47" s="180"/>
      <c r="I47" s="180"/>
      <c r="J47" s="180"/>
      <c r="K47" s="181"/>
      <c r="L47" s="180"/>
      <c r="M47" s="180"/>
      <c r="N47" s="180"/>
      <c r="O47" s="180"/>
      <c r="P47" s="180"/>
    </row>
    <row r="48" spans="1:16" x14ac:dyDescent="0.25">
      <c r="A48" s="207" t="s">
        <v>98</v>
      </c>
      <c r="B48" s="208"/>
      <c r="C48" s="208"/>
      <c r="D48" s="209">
        <f>SUM(D40:D46)</f>
        <v>5516</v>
      </c>
      <c r="E48" s="209">
        <f>SUM(E40:E46)</f>
        <v>6403</v>
      </c>
      <c r="F48" s="210">
        <f>SUM(F40:F46)</f>
        <v>100.00000000000001</v>
      </c>
      <c r="G48" s="210">
        <f>SUM(G40:G46)</f>
        <v>100</v>
      </c>
      <c r="H48" s="180"/>
      <c r="I48" s="180"/>
      <c r="J48" s="180"/>
      <c r="K48" s="181"/>
      <c r="L48" s="180"/>
      <c r="M48" s="180"/>
      <c r="N48" s="180"/>
      <c r="O48" s="180"/>
      <c r="P48" s="180"/>
    </row>
    <row r="55" spans="1:7" ht="40.799999999999997" x14ac:dyDescent="0.25">
      <c r="A55" s="183" t="s">
        <v>85</v>
      </c>
      <c r="B55" s="226" t="s">
        <v>99</v>
      </c>
      <c r="C55" s="222" t="s">
        <v>91</v>
      </c>
      <c r="D55" s="186" t="s">
        <v>92</v>
      </c>
      <c r="E55" s="187"/>
      <c r="F55" s="186" t="s">
        <v>93</v>
      </c>
      <c r="G55" s="187"/>
    </row>
    <row r="56" spans="1:7" ht="12" customHeight="1" x14ac:dyDescent="0.25">
      <c r="A56" s="190"/>
      <c r="B56" s="223" t="s">
        <v>85</v>
      </c>
      <c r="C56" s="224">
        <v>2013</v>
      </c>
      <c r="D56" s="225">
        <v>2010</v>
      </c>
      <c r="E56" s="225">
        <v>2013</v>
      </c>
      <c r="F56" s="225">
        <v>2010</v>
      </c>
      <c r="G56" s="225">
        <v>2013</v>
      </c>
    </row>
    <row r="57" spans="1:7" x14ac:dyDescent="0.25">
      <c r="A57" s="196" t="s">
        <v>8</v>
      </c>
      <c r="B57" s="197">
        <f t="shared" ref="B57:B64" si="3">+G57-F57</f>
        <v>-1.9443029693098879</v>
      </c>
      <c r="C57" s="198">
        <f>+'GVA &amp; labour productivity'!O55</f>
        <v>0.41464113199530134</v>
      </c>
      <c r="D57" s="199">
        <f>+'GVA &amp; labour productivity'!H42</f>
        <v>3847</v>
      </c>
      <c r="E57" s="199">
        <f>+'GVA &amp; labour productivity'!I42</f>
        <v>4119</v>
      </c>
      <c r="F57" s="198">
        <f>+'GVA &amp; labour productivity'!N42</f>
        <v>60.081211931906921</v>
      </c>
      <c r="G57" s="198">
        <f>+'GVA &amp; labour productivity'!O42</f>
        <v>58.136908962597033</v>
      </c>
    </row>
    <row r="58" spans="1:7" x14ac:dyDescent="0.25">
      <c r="A58" s="196" t="s">
        <v>96</v>
      </c>
      <c r="B58" s="197">
        <f t="shared" si="3"/>
        <v>4.7016158070752656E-2</v>
      </c>
      <c r="C58" s="198">
        <f>+'GVA &amp; labour productivity'!O56</f>
        <v>0.8247607335438718</v>
      </c>
      <c r="D58" s="199">
        <f>+'GVA &amp; labour productivity'!H43</f>
        <v>72</v>
      </c>
      <c r="E58" s="199">
        <f>+'GVA &amp; labour productivity'!I43</f>
        <v>83</v>
      </c>
      <c r="F58" s="198">
        <f>+'GVA &amp; labour productivity'!N43</f>
        <v>1.1244729033265657</v>
      </c>
      <c r="G58" s="198">
        <f>+'GVA &amp; labour productivity'!O43</f>
        <v>1.1714890613973183</v>
      </c>
    </row>
    <row r="59" spans="1:7" x14ac:dyDescent="0.25">
      <c r="A59" s="196" t="s">
        <v>62</v>
      </c>
      <c r="B59" s="197">
        <f t="shared" si="3"/>
        <v>-0.42198814930060635</v>
      </c>
      <c r="C59" s="198">
        <f>+'GVA &amp; labour productivity'!O57</f>
        <v>0.60744237349106323</v>
      </c>
      <c r="D59" s="199">
        <f>+'GVA &amp; labour productivity'!H44</f>
        <v>1182</v>
      </c>
      <c r="E59" s="199">
        <f>+'GVA &amp; labour productivity'!I44</f>
        <v>1278</v>
      </c>
      <c r="F59" s="198">
        <f>+'GVA &amp; labour productivity'!N44</f>
        <v>18.460096829611121</v>
      </c>
      <c r="G59" s="198">
        <f>+'GVA &amp; labour productivity'!O44</f>
        <v>18.038108680310515</v>
      </c>
    </row>
    <row r="60" spans="1:7" x14ac:dyDescent="0.25">
      <c r="A60" s="196" t="s">
        <v>63</v>
      </c>
      <c r="B60" s="197">
        <f t="shared" si="3"/>
        <v>0.1643548570376161</v>
      </c>
      <c r="C60" s="198">
        <f>+'GVA &amp; labour productivity'!O58</f>
        <v>5.7969767872447937</v>
      </c>
      <c r="D60" s="199">
        <f>+'GVA &amp; labour productivity'!H45</f>
        <v>116</v>
      </c>
      <c r="E60" s="199">
        <f>+'GVA &amp; labour productivity'!I45</f>
        <v>140</v>
      </c>
      <c r="F60" s="198">
        <f>+'GVA &amp; labour productivity'!N45</f>
        <v>1.8116507886928004</v>
      </c>
      <c r="G60" s="198">
        <f>+'GVA &amp; labour productivity'!O45</f>
        <v>1.9760056457304165</v>
      </c>
    </row>
    <row r="61" spans="1:7" x14ac:dyDescent="0.25">
      <c r="A61" s="196" t="s">
        <v>64</v>
      </c>
      <c r="B61" s="197">
        <f t="shared" si="3"/>
        <v>0.54083681442989739</v>
      </c>
      <c r="C61" s="198">
        <f>+'GVA &amp; labour productivity'!O59</f>
        <v>1.4930373577485161</v>
      </c>
      <c r="D61" s="199">
        <f>+'GVA &amp; labour productivity'!H46</f>
        <v>335</v>
      </c>
      <c r="E61" s="199">
        <f>+'GVA &amp; labour productivity'!I46</f>
        <v>409</v>
      </c>
      <c r="F61" s="198">
        <f>+'GVA &amp; labour productivity'!N46</f>
        <v>5.2319225363111048</v>
      </c>
      <c r="G61" s="198">
        <f>+'GVA &amp; labour productivity'!O46</f>
        <v>5.7727593507410022</v>
      </c>
    </row>
    <row r="62" spans="1:7" x14ac:dyDescent="0.25">
      <c r="A62" s="200" t="s">
        <v>65</v>
      </c>
      <c r="B62" s="197">
        <f t="shared" si="3"/>
        <v>0.49406974566769257</v>
      </c>
      <c r="C62" s="198">
        <f>+'GVA &amp; labour productivity'!O60</f>
        <v>4.8767025266394723</v>
      </c>
      <c r="D62" s="199">
        <f>+'GVA &amp; labour productivity'!H47</f>
        <v>291</v>
      </c>
      <c r="E62" s="199">
        <f>+'GVA &amp; labour productivity'!I47</f>
        <v>357</v>
      </c>
      <c r="F62" s="198">
        <f>+'GVA &amp; labour productivity'!N47</f>
        <v>4.5447446509448692</v>
      </c>
      <c r="G62" s="198">
        <f>+'GVA &amp; labour productivity'!O47</f>
        <v>5.0388143966125618</v>
      </c>
    </row>
    <row r="63" spans="1:7" x14ac:dyDescent="0.25">
      <c r="A63" s="196" t="s">
        <v>66</v>
      </c>
      <c r="B63" s="197">
        <f t="shared" si="3"/>
        <v>1.1200135434045286</v>
      </c>
      <c r="C63" s="198">
        <f>+'GVA &amp; labour productivity'!O61</f>
        <v>1.9586764686150615</v>
      </c>
      <c r="D63" s="199">
        <f>+'GVA &amp; labour productivity'!H48</f>
        <v>560</v>
      </c>
      <c r="E63" s="199">
        <f>+'GVA &amp; labour productivity'!I48</f>
        <v>699</v>
      </c>
      <c r="F63" s="198">
        <f>+'GVA &amp; labour productivity'!N48</f>
        <v>8.7459003592066225</v>
      </c>
      <c r="G63" s="198">
        <f>+'GVA &amp; labour productivity'!O48</f>
        <v>9.8659139026111511</v>
      </c>
    </row>
    <row r="64" spans="1:7" x14ac:dyDescent="0.25">
      <c r="A64" s="201" t="s">
        <v>97</v>
      </c>
      <c r="B64" s="202">
        <f t="shared" si="3"/>
        <v>0</v>
      </c>
      <c r="C64" s="203">
        <f>+'GVA &amp; labour productivity'!O63</f>
        <v>1</v>
      </c>
      <c r="D64" s="204">
        <f>+'GVA &amp; labour productivity'!H50</f>
        <v>6403</v>
      </c>
      <c r="E64" s="204">
        <f>+'GVA &amp; labour productivity'!I50</f>
        <v>7085</v>
      </c>
      <c r="F64" s="203">
        <f>+'GVA &amp; labour productivity'!N50</f>
        <v>100</v>
      </c>
      <c r="G64" s="203">
        <f>+'GVA &amp; labour productivity'!O50</f>
        <v>99.999999999999986</v>
      </c>
    </row>
    <row r="65" spans="1:7" x14ac:dyDescent="0.25">
      <c r="A65" s="207" t="s">
        <v>98</v>
      </c>
      <c r="B65" s="208"/>
      <c r="C65" s="208"/>
      <c r="D65" s="209">
        <f>SUM(D57:D63)</f>
        <v>6403</v>
      </c>
      <c r="E65" s="209">
        <f>SUM(E57:E63)</f>
        <v>7085</v>
      </c>
      <c r="F65" s="210">
        <f>SUM(F57:F63)</f>
        <v>100</v>
      </c>
      <c r="G65" s="210">
        <f>SUM(G57:G63)</f>
        <v>99.999999999999986</v>
      </c>
    </row>
  </sheetData>
  <mergeCells count="12">
    <mergeCell ref="A38:A39"/>
    <mergeCell ref="D38:E38"/>
    <mergeCell ref="F38:G38"/>
    <mergeCell ref="A55:A56"/>
    <mergeCell ref="D55:E55"/>
    <mergeCell ref="F55:G55"/>
    <mergeCell ref="A4:A5"/>
    <mergeCell ref="D4:E4"/>
    <mergeCell ref="F4:G4"/>
    <mergeCell ref="A21:A22"/>
    <mergeCell ref="D21:E21"/>
    <mergeCell ref="F21:G2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showGridLines="0" workbookViewId="0"/>
  </sheetViews>
  <sheetFormatPr defaultRowHeight="12" x14ac:dyDescent="0.25"/>
  <cols>
    <col min="1" max="1" width="28.140625" customWidth="1"/>
    <col min="2" max="6" width="12.85546875" customWidth="1"/>
    <col min="7" max="7" width="3.42578125" customWidth="1"/>
  </cols>
  <sheetData>
    <row r="1" spans="1:6" ht="14.4" x14ac:dyDescent="0.3">
      <c r="A1" s="227" t="s">
        <v>100</v>
      </c>
      <c r="B1" s="228"/>
      <c r="C1" s="229"/>
      <c r="D1" s="229"/>
      <c r="E1" s="229"/>
      <c r="F1" s="229"/>
    </row>
    <row r="2" spans="1:6" ht="11.25" customHeight="1" x14ac:dyDescent="0.25">
      <c r="A2" s="34" t="s">
        <v>88</v>
      </c>
      <c r="B2" s="228"/>
      <c r="C2" s="229"/>
      <c r="D2" s="229"/>
      <c r="E2" s="229"/>
      <c r="F2" s="229"/>
    </row>
    <row r="3" spans="1:6" ht="11.25" customHeight="1" x14ac:dyDescent="0.25">
      <c r="A3" s="34"/>
      <c r="B3" s="228"/>
      <c r="C3" s="229"/>
      <c r="D3" s="229"/>
      <c r="E3" s="229"/>
      <c r="F3" s="229"/>
    </row>
    <row r="4" spans="1:6" ht="24" x14ac:dyDescent="0.25">
      <c r="A4" s="230"/>
      <c r="B4" s="231" t="s">
        <v>101</v>
      </c>
      <c r="C4" s="231" t="s">
        <v>102</v>
      </c>
      <c r="D4" s="229"/>
    </row>
    <row r="5" spans="1:6" ht="11.25" customHeight="1" x14ac:dyDescent="0.25">
      <c r="A5" s="232" t="s">
        <v>82</v>
      </c>
      <c r="B5" s="233">
        <f>+F19</f>
        <v>-8.5525097772914976E-2</v>
      </c>
      <c r="C5" s="233">
        <f>+B19-F19</f>
        <v>-3.1247937924841762E-3</v>
      </c>
      <c r="D5" s="229"/>
    </row>
    <row r="6" spans="1:6" ht="11.25" customHeight="1" x14ac:dyDescent="0.25">
      <c r="A6" s="232" t="s">
        <v>83</v>
      </c>
      <c r="B6" s="233">
        <f>+F29</f>
        <v>4.4236241955158462E-2</v>
      </c>
      <c r="C6" s="233">
        <f>+B29-F29</f>
        <v>3.7120595267930601E-2</v>
      </c>
      <c r="D6" s="229"/>
    </row>
    <row r="7" spans="1:6" ht="11.25" customHeight="1" x14ac:dyDescent="0.25">
      <c r="A7" s="232" t="s">
        <v>84</v>
      </c>
      <c r="B7" s="233">
        <f>+F39</f>
        <v>2.1643444980207781E-2</v>
      </c>
      <c r="C7" s="233">
        <f>+B39-F39</f>
        <v>4.1438765993977979E-2</v>
      </c>
      <c r="D7" s="229"/>
    </row>
    <row r="8" spans="1:6" ht="11.25" customHeight="1" x14ac:dyDescent="0.25">
      <c r="A8" s="232" t="s">
        <v>85</v>
      </c>
      <c r="B8" s="233">
        <f>+F49</f>
        <v>3.0888057278064249E-2</v>
      </c>
      <c r="C8" s="233">
        <f>+B49-F49</f>
        <v>2.6976860204886613E-2</v>
      </c>
      <c r="D8" s="229"/>
      <c r="E8" s="234"/>
      <c r="F8" s="234"/>
    </row>
    <row r="9" spans="1:6" s="240" customFormat="1" ht="11.25" customHeight="1" x14ac:dyDescent="0.3">
      <c r="A9" s="235"/>
      <c r="B9" s="236"/>
      <c r="C9" s="237"/>
      <c r="D9" s="237"/>
      <c r="E9" s="238"/>
      <c r="F9" s="239"/>
    </row>
    <row r="10" spans="1:6" ht="49.8" customHeight="1" x14ac:dyDescent="0.25">
      <c r="A10" s="241"/>
      <c r="B10" s="232" t="s">
        <v>103</v>
      </c>
      <c r="C10" s="232" t="s">
        <v>104</v>
      </c>
      <c r="D10" s="232" t="s">
        <v>104</v>
      </c>
      <c r="E10" s="232" t="s">
        <v>105</v>
      </c>
      <c r="F10" s="231" t="s">
        <v>101</v>
      </c>
    </row>
    <row r="11" spans="1:6" ht="12.6" customHeight="1" x14ac:dyDescent="0.25">
      <c r="A11" s="242" t="s">
        <v>82</v>
      </c>
      <c r="B11" s="243" t="s">
        <v>82</v>
      </c>
      <c r="C11" s="243" t="s">
        <v>95</v>
      </c>
      <c r="D11" s="243" t="s">
        <v>94</v>
      </c>
      <c r="E11" s="243" t="s">
        <v>106</v>
      </c>
      <c r="F11" s="244" t="s">
        <v>107</v>
      </c>
    </row>
    <row r="12" spans="1:6" x14ac:dyDescent="0.25">
      <c r="A12" s="196" t="s">
        <v>8</v>
      </c>
      <c r="B12" s="245">
        <f>+'GVA &amp; labour productivity'!K69</f>
        <v>-7.4466019773634873E-2</v>
      </c>
      <c r="C12" s="245">
        <f>(+'GVA &amp; labour productivity'!K42)/100</f>
        <v>0.62585969738651992</v>
      </c>
      <c r="D12" s="245">
        <f>(+'GVA &amp; labour productivity'!L42)/100</f>
        <v>0.63210039630118886</v>
      </c>
      <c r="E12" s="246">
        <f t="shared" ref="E12:E19" si="0">+D12-C12</f>
        <v>6.2406989146689407E-3</v>
      </c>
      <c r="F12" s="247">
        <f t="shared" ref="F12:F18" si="1">+B12*C12</f>
        <v>-4.6605280601105727E-2</v>
      </c>
    </row>
    <row r="13" spans="1:6" x14ac:dyDescent="0.25">
      <c r="A13" s="196" t="s">
        <v>96</v>
      </c>
      <c r="B13" s="245">
        <f>+'GVA &amp; labour productivity'!K70</f>
        <v>-9.5990514011320305E-2</v>
      </c>
      <c r="C13" s="245">
        <f>(+'GVA &amp; labour productivity'!K43)/100</f>
        <v>1.1348005502063274E-2</v>
      </c>
      <c r="D13" s="245">
        <f>(+'GVA &amp; labour productivity'!L43)/100</f>
        <v>1.1008366358432409E-2</v>
      </c>
      <c r="E13" s="246">
        <f t="shared" si="0"/>
        <v>-3.396391436308651E-4</v>
      </c>
      <c r="F13" s="247">
        <f t="shared" si="1"/>
        <v>-1.0893008811463446E-3</v>
      </c>
    </row>
    <row r="14" spans="1:6" x14ac:dyDescent="0.25">
      <c r="A14" s="196" t="s">
        <v>62</v>
      </c>
      <c r="B14" s="245">
        <f>+'GVA &amp; labour productivity'!K71</f>
        <v>-9.9398780163547751E-2</v>
      </c>
      <c r="C14" s="245">
        <f>(+'GVA &amp; labour productivity'!K44)/100</f>
        <v>0.21939477303988997</v>
      </c>
      <c r="D14" s="245">
        <f>(+'GVA &amp; labour productivity'!L44)/100</f>
        <v>0.20893879348304711</v>
      </c>
      <c r="E14" s="246">
        <f t="shared" si="0"/>
        <v>-1.0455979556842854E-2</v>
      </c>
      <c r="F14" s="247">
        <f t="shared" si="1"/>
        <v>-2.1807572814423477E-2</v>
      </c>
    </row>
    <row r="15" spans="1:6" x14ac:dyDescent="0.25">
      <c r="A15" s="196" t="s">
        <v>63</v>
      </c>
      <c r="B15" s="245">
        <f>+'GVA &amp; labour productivity'!K72</f>
        <v>-2.899684282017756E-2</v>
      </c>
      <c r="C15" s="245">
        <f>(+'GVA &amp; labour productivity'!K45)/100</f>
        <v>1.2379642365887207E-2</v>
      </c>
      <c r="D15" s="245">
        <f>(+'GVA &amp; labour productivity'!L45)/100</f>
        <v>1.3430206957287538E-2</v>
      </c>
      <c r="E15" s="246">
        <f t="shared" si="0"/>
        <v>1.0505645914003301E-3</v>
      </c>
      <c r="F15" s="247">
        <f t="shared" si="1"/>
        <v>-3.5897054385364242E-4</v>
      </c>
    </row>
    <row r="16" spans="1:6" x14ac:dyDescent="0.25">
      <c r="A16" s="196" t="s">
        <v>64</v>
      </c>
      <c r="B16" s="245">
        <f>+'GVA &amp; labour productivity'!K73</f>
        <v>-0.19615450181736638</v>
      </c>
      <c r="C16" s="245">
        <f>(+'GVA &amp; labour productivity'!K46)/100</f>
        <v>4.4360385144429158E-2</v>
      </c>
      <c r="D16" s="245">
        <f>(+'GVA &amp; labour productivity'!L46)/100</f>
        <v>4.2712461470717743E-2</v>
      </c>
      <c r="E16" s="246">
        <f t="shared" si="0"/>
        <v>-1.6479236737114156E-3</v>
      </c>
      <c r="F16" s="247">
        <f t="shared" si="1"/>
        <v>-8.7014892484320022E-3</v>
      </c>
    </row>
    <row r="17" spans="1:6" x14ac:dyDescent="0.25">
      <c r="A17" s="200" t="s">
        <v>65</v>
      </c>
      <c r="B17" s="245">
        <f>+'GVA &amp; labour productivity'!K74</f>
        <v>-6.7444780446322072E-2</v>
      </c>
      <c r="C17" s="245">
        <f>(+'GVA &amp; labour productivity'!K47)/100</f>
        <v>2.6822558459422285E-2</v>
      </c>
      <c r="D17" s="245">
        <f>(+'GVA &amp; labour productivity'!L47)/100</f>
        <v>2.8841919859092912E-2</v>
      </c>
      <c r="E17" s="246">
        <f t="shared" si="0"/>
        <v>2.0193613996706272E-3</v>
      </c>
      <c r="F17" s="247">
        <f t="shared" si="1"/>
        <v>-1.8090415663043749E-3</v>
      </c>
    </row>
    <row r="18" spans="1:6" x14ac:dyDescent="0.25">
      <c r="A18" s="196" t="s">
        <v>66</v>
      </c>
      <c r="B18" s="245">
        <f>+'GVA &amp; labour productivity'!K75</f>
        <v>-8.612764182830146E-2</v>
      </c>
      <c r="C18" s="245">
        <f>(+'GVA &amp; labour productivity'!K48)/100</f>
        <v>5.9834938101788172E-2</v>
      </c>
      <c r="D18" s="245">
        <f>(+'GVA &amp; labour productivity'!L48)/100</f>
        <v>6.2967855570233378E-2</v>
      </c>
      <c r="E18" s="246">
        <f t="shared" si="0"/>
        <v>3.1329174684452052E-3</v>
      </c>
      <c r="F18" s="247">
        <f t="shared" si="1"/>
        <v>-5.1534421176494E-3</v>
      </c>
    </row>
    <row r="19" spans="1:6" s="251" customFormat="1" x14ac:dyDescent="0.25">
      <c r="A19" s="248" t="s">
        <v>26</v>
      </c>
      <c r="B19" s="249">
        <f>+'GVA &amp; labour productivity'!K77</f>
        <v>-8.8649891565399153E-2</v>
      </c>
      <c r="C19" s="249">
        <f>(+'GVA &amp; labour productivity'!K50)/100</f>
        <v>0.99999999999999989</v>
      </c>
      <c r="D19" s="249">
        <f>(+'GVA &amp; labour productivity'!L50)/100</f>
        <v>1</v>
      </c>
      <c r="E19" s="250">
        <f t="shared" si="0"/>
        <v>0</v>
      </c>
      <c r="F19" s="233">
        <f>SUM(F12:F18)</f>
        <v>-8.5525097772914976E-2</v>
      </c>
    </row>
    <row r="20" spans="1:6" x14ac:dyDescent="0.25">
      <c r="A20" s="64"/>
      <c r="B20" s="252"/>
      <c r="C20" s="252"/>
      <c r="D20" s="252"/>
      <c r="E20" s="64"/>
      <c r="F20" s="64"/>
    </row>
    <row r="21" spans="1:6" ht="14.4" x14ac:dyDescent="0.25">
      <c r="A21" s="253" t="s">
        <v>83</v>
      </c>
      <c r="B21" s="243" t="s">
        <v>83</v>
      </c>
      <c r="C21" s="243">
        <v>2000</v>
      </c>
      <c r="D21" s="243">
        <v>2005</v>
      </c>
      <c r="E21" s="243" t="s">
        <v>108</v>
      </c>
      <c r="F21" s="244" t="s">
        <v>107</v>
      </c>
    </row>
    <row r="22" spans="1:6" x14ac:dyDescent="0.25">
      <c r="A22" s="196" t="s">
        <v>8</v>
      </c>
      <c r="B22" s="245">
        <f>+'GVA &amp; labour productivity'!L69</f>
        <v>-1.0873017821755315E-3</v>
      </c>
      <c r="C22" s="245">
        <f>(+'GVA &amp; labour productivity'!L42)/100</f>
        <v>0.63210039630118886</v>
      </c>
      <c r="D22" s="245">
        <f>(+'GVA &amp; labour productivity'!M42)/100</f>
        <v>0.61221899927483681</v>
      </c>
      <c r="E22" s="246">
        <f>+D22-C22</f>
        <v>-1.9881397026352055E-2</v>
      </c>
      <c r="F22" s="247">
        <f>+B22*C22</f>
        <v>-6.8728388741214237E-4</v>
      </c>
    </row>
    <row r="23" spans="1:6" x14ac:dyDescent="0.25">
      <c r="A23" s="196" t="s">
        <v>96</v>
      </c>
      <c r="B23" s="245">
        <f>+'GVA &amp; labour productivity'!L70</f>
        <v>8.0860525963308394E-2</v>
      </c>
      <c r="C23" s="245">
        <f>(+'GVA &amp; labour productivity'!L43)/100</f>
        <v>1.1008366358432409E-2</v>
      </c>
      <c r="D23" s="245">
        <f>(+'GVA &amp; labour productivity'!M43)/100</f>
        <v>1.1240029006526469E-2</v>
      </c>
      <c r="E23" s="246">
        <f t="shared" ref="E23:E29" si="2">+D23-C23</f>
        <v>2.3166264809405986E-4</v>
      </c>
      <c r="F23" s="247">
        <f t="shared" ref="F23:F28" si="3">+B23*C23</f>
        <v>8.9014229373963452E-4</v>
      </c>
    </row>
    <row r="24" spans="1:6" x14ac:dyDescent="0.25">
      <c r="A24" s="196" t="s">
        <v>62</v>
      </c>
      <c r="B24" s="245">
        <f>+'GVA &amp; labour productivity'!L71</f>
        <v>7.0245069995447995E-2</v>
      </c>
      <c r="C24" s="245">
        <f>(+'GVA &amp; labour productivity'!L44)/100</f>
        <v>0.20893879348304711</v>
      </c>
      <c r="D24" s="245">
        <f>(+'GVA &amp; labour productivity'!M44)/100</f>
        <v>0.21374184191443074</v>
      </c>
      <c r="E24" s="246">
        <f t="shared" si="2"/>
        <v>4.8030484313836275E-3</v>
      </c>
      <c r="F24" s="247">
        <f t="shared" si="3"/>
        <v>1.4676920172981098E-2</v>
      </c>
    </row>
    <row r="25" spans="1:6" x14ac:dyDescent="0.25">
      <c r="A25" s="196" t="s">
        <v>63</v>
      </c>
      <c r="B25" s="245">
        <f>+'GVA &amp; labour productivity'!L72</f>
        <v>0.14598381821661865</v>
      </c>
      <c r="C25" s="245">
        <f>(+'GVA &amp; labour productivity'!L45)/100</f>
        <v>1.3430206957287538E-2</v>
      </c>
      <c r="D25" s="245">
        <f>(+'GVA &amp; labour productivity'!M45)/100</f>
        <v>1.7403915881073241E-2</v>
      </c>
      <c r="E25" s="246">
        <f t="shared" si="2"/>
        <v>3.9737089237857036E-3</v>
      </c>
      <c r="F25" s="247">
        <f t="shared" si="3"/>
        <v>1.9605928910642312E-3</v>
      </c>
    </row>
    <row r="26" spans="1:6" x14ac:dyDescent="0.25">
      <c r="A26" s="196" t="s">
        <v>64</v>
      </c>
      <c r="B26" s="245">
        <f>+'GVA &amp; labour productivity'!L73</f>
        <v>0.23631866947716107</v>
      </c>
      <c r="C26" s="245">
        <f>(+'GVA &amp; labour productivity'!L46)/100</f>
        <v>4.2712461470717743E-2</v>
      </c>
      <c r="D26" s="245">
        <f>(+'GVA &amp; labour productivity'!M46)/100</f>
        <v>4.4960116026105876E-2</v>
      </c>
      <c r="E26" s="246">
        <f t="shared" si="2"/>
        <v>2.247654555388133E-3</v>
      </c>
      <c r="F26" s="247">
        <f t="shared" si="3"/>
        <v>1.0093752064854524E-2</v>
      </c>
    </row>
    <row r="27" spans="1:6" x14ac:dyDescent="0.25">
      <c r="A27" s="200" t="s">
        <v>65</v>
      </c>
      <c r="B27" s="245">
        <f>+'GVA &amp; labour productivity'!L74</f>
        <v>0.14605460646189039</v>
      </c>
      <c r="C27" s="245">
        <f>(+'GVA &amp; labour productivity'!L47)/100</f>
        <v>2.8841919859092912E-2</v>
      </c>
      <c r="D27" s="245">
        <f>(+'GVA &amp; labour productivity'!M47)/100</f>
        <v>3.2813633067440173E-2</v>
      </c>
      <c r="E27" s="246">
        <f t="shared" si="2"/>
        <v>3.9717132083472613E-3</v>
      </c>
      <c r="F27" s="247">
        <f t="shared" si="3"/>
        <v>4.2124952546251961E-3</v>
      </c>
    </row>
    <row r="28" spans="1:6" x14ac:dyDescent="0.25">
      <c r="A28" s="196" t="s">
        <v>66</v>
      </c>
      <c r="B28" s="245">
        <f>+'GVA &amp; labour productivity'!L75</f>
        <v>0.20787786159727095</v>
      </c>
      <c r="C28" s="245">
        <f>(+'GVA &amp; labour productivity'!L48)/100</f>
        <v>6.2967855570233378E-2</v>
      </c>
      <c r="D28" s="245">
        <f>(+'GVA &amp; labour productivity'!M48)/100</f>
        <v>6.7621464829586655E-2</v>
      </c>
      <c r="E28" s="246">
        <f t="shared" si="2"/>
        <v>4.653609259353278E-3</v>
      </c>
      <c r="F28" s="247">
        <f t="shared" si="3"/>
        <v>1.3089623165305922E-2</v>
      </c>
    </row>
    <row r="29" spans="1:6" s="251" customFormat="1" x14ac:dyDescent="0.25">
      <c r="A29" s="248" t="s">
        <v>26</v>
      </c>
      <c r="B29" s="249">
        <f>+'GVA &amp; labour productivity'!L77</f>
        <v>8.1356837223089062E-2</v>
      </c>
      <c r="C29" s="249">
        <f>(+'GVA &amp; labour productivity'!L50)/100</f>
        <v>1</v>
      </c>
      <c r="D29" s="249">
        <f>(+'GVA &amp; labour productivity'!M50)/100</f>
        <v>1.0000000000000002</v>
      </c>
      <c r="E29" s="254">
        <f t="shared" si="2"/>
        <v>0</v>
      </c>
      <c r="F29" s="255">
        <f>SUM(F22:F28)</f>
        <v>4.4236241955158462E-2</v>
      </c>
    </row>
    <row r="30" spans="1:6" x14ac:dyDescent="0.25">
      <c r="A30" s="64"/>
      <c r="B30" s="252"/>
      <c r="C30" s="252"/>
      <c r="D30" s="252"/>
      <c r="E30" s="229"/>
      <c r="F30" s="229"/>
    </row>
    <row r="31" spans="1:6" ht="14.4" x14ac:dyDescent="0.25">
      <c r="A31" s="253" t="s">
        <v>84</v>
      </c>
      <c r="B31" s="243" t="s">
        <v>84</v>
      </c>
      <c r="C31" s="243">
        <v>2005</v>
      </c>
      <c r="D31" s="243">
        <v>2010</v>
      </c>
      <c r="E31" s="243" t="s">
        <v>109</v>
      </c>
      <c r="F31" s="244" t="s">
        <v>107</v>
      </c>
    </row>
    <row r="32" spans="1:6" x14ac:dyDescent="0.25">
      <c r="A32" s="196" t="s">
        <v>8</v>
      </c>
      <c r="B32" s="245">
        <f>+'GVA &amp; labour productivity'!M69</f>
        <v>4.38735237730703E-3</v>
      </c>
      <c r="C32" s="245">
        <f>(+'GVA &amp; labour productivity'!M42)/100</f>
        <v>0.61221899927483681</v>
      </c>
      <c r="D32" s="245">
        <f>(+'GVA &amp; labour productivity'!N42)/100</f>
        <v>0.60081211931906919</v>
      </c>
      <c r="E32" s="246">
        <f>+D32-C32</f>
        <v>-1.1406879955767613E-2</v>
      </c>
      <c r="F32" s="247">
        <f>+B32*C32</f>
        <v>2.686020481900986E-3</v>
      </c>
    </row>
    <row r="33" spans="1:6" x14ac:dyDescent="0.25">
      <c r="A33" s="196" t="s">
        <v>96</v>
      </c>
      <c r="B33" s="245">
        <f>+'GVA &amp; labour productivity'!M70</f>
        <v>0.16522202558439902</v>
      </c>
      <c r="C33" s="245">
        <f>(+'GVA &amp; labour productivity'!M43)/100</f>
        <v>1.1240029006526469E-2</v>
      </c>
      <c r="D33" s="245">
        <f>(+'GVA &amp; labour productivity'!N43)/100</f>
        <v>1.1244729033265656E-2</v>
      </c>
      <c r="E33" s="246">
        <f t="shared" ref="E33:E39" si="4">+D33-C33</f>
        <v>4.7000267391870965E-6</v>
      </c>
      <c r="F33" s="247">
        <f t="shared" ref="F33:F38" si="5">+B33*C33</f>
        <v>1.8571003600857034E-3</v>
      </c>
    </row>
    <row r="34" spans="1:6" x14ac:dyDescent="0.25">
      <c r="A34" s="196" t="s">
        <v>62</v>
      </c>
      <c r="B34" s="245">
        <f>+'GVA &amp; labour productivity'!M71</f>
        <v>3.7849447911713296E-2</v>
      </c>
      <c r="C34" s="245">
        <f>(+'GVA &amp; labour productivity'!M44)/100</f>
        <v>0.21374184191443074</v>
      </c>
      <c r="D34" s="245">
        <f>(+'GVA &amp; labour productivity'!N44)/100</f>
        <v>0.18460096829611122</v>
      </c>
      <c r="E34" s="246">
        <f t="shared" si="4"/>
        <v>-2.9140873618319518E-2</v>
      </c>
      <c r="F34" s="247">
        <f t="shared" si="5"/>
        <v>8.0900107120939046E-3</v>
      </c>
    </row>
    <row r="35" spans="1:6" x14ac:dyDescent="0.25">
      <c r="A35" s="196" t="s">
        <v>63</v>
      </c>
      <c r="B35" s="245">
        <f>+'GVA &amp; labour productivity'!M72</f>
        <v>8.3895088954648811E-2</v>
      </c>
      <c r="C35" s="245">
        <f>(+'GVA &amp; labour productivity'!M45)/100</f>
        <v>1.7403915881073241E-2</v>
      </c>
      <c r="D35" s="245">
        <f>(+'GVA &amp; labour productivity'!N45)/100</f>
        <v>1.8116507886928004E-2</v>
      </c>
      <c r="E35" s="246">
        <f t="shared" si="4"/>
        <v>7.1259200585476259E-4</v>
      </c>
      <c r="F35" s="247">
        <f t="shared" si="5"/>
        <v>1.4601030710018647E-3</v>
      </c>
    </row>
    <row r="36" spans="1:6" x14ac:dyDescent="0.25">
      <c r="A36" s="196" t="s">
        <v>64</v>
      </c>
      <c r="B36" s="245">
        <f>+'GVA &amp; labour productivity'!M73</f>
        <v>1.6209021910464916E-3</v>
      </c>
      <c r="C36" s="245">
        <f>(+'GVA &amp; labour productivity'!M46)/100</f>
        <v>4.4960116026105876E-2</v>
      </c>
      <c r="D36" s="245">
        <f>(+'GVA &amp; labour productivity'!N46)/100</f>
        <v>5.2319225363111045E-2</v>
      </c>
      <c r="E36" s="246">
        <f t="shared" si="4"/>
        <v>7.3591093370051694E-3</v>
      </c>
      <c r="F36" s="247">
        <f t="shared" si="5"/>
        <v>7.2875950576419495E-5</v>
      </c>
    </row>
    <row r="37" spans="1:6" x14ac:dyDescent="0.25">
      <c r="A37" s="200" t="s">
        <v>65</v>
      </c>
      <c r="B37" s="245">
        <f>+'GVA &amp; labour productivity'!M74</f>
        <v>0.11658031563208615</v>
      </c>
      <c r="C37" s="245">
        <f>(+'GVA &amp; labour productivity'!M47)/100</f>
        <v>3.2813633067440173E-2</v>
      </c>
      <c r="D37" s="245">
        <f>(+'GVA &amp; labour productivity'!N47)/100</f>
        <v>4.5447446509448694E-2</v>
      </c>
      <c r="E37" s="246">
        <f t="shared" si="4"/>
        <v>1.2633813442008521E-2</v>
      </c>
      <c r="F37" s="247">
        <f t="shared" si="5"/>
        <v>3.8254237000376347E-3</v>
      </c>
    </row>
    <row r="38" spans="1:6" x14ac:dyDescent="0.25">
      <c r="A38" s="196" t="s">
        <v>66</v>
      </c>
      <c r="B38" s="245">
        <f>+'GVA &amp; labour productivity'!M75</f>
        <v>5.4005199587356945E-2</v>
      </c>
      <c r="C38" s="245">
        <f>(+'GVA &amp; labour productivity'!M48)/100</f>
        <v>6.7621464829586655E-2</v>
      </c>
      <c r="D38" s="245">
        <f>(+'GVA &amp; labour productivity'!N48)/100</f>
        <v>8.7459003592066223E-2</v>
      </c>
      <c r="E38" s="246">
        <f t="shared" si="4"/>
        <v>1.9837538762479567E-2</v>
      </c>
      <c r="F38" s="247">
        <f t="shared" si="5"/>
        <v>3.6519107045112653E-3</v>
      </c>
    </row>
    <row r="39" spans="1:6" s="251" customFormat="1" x14ac:dyDescent="0.25">
      <c r="A39" s="248" t="s">
        <v>26</v>
      </c>
      <c r="B39" s="249">
        <f>+'GVA &amp; labour productivity'!M77</f>
        <v>6.308221097418576E-2</v>
      </c>
      <c r="C39" s="249">
        <f>(+'GVA &amp; labour productivity'!M50)/100</f>
        <v>1.0000000000000002</v>
      </c>
      <c r="D39" s="249">
        <f>(+'GVA &amp; labour productivity'!N50)/100</f>
        <v>1</v>
      </c>
      <c r="E39" s="250">
        <f t="shared" si="4"/>
        <v>0</v>
      </c>
      <c r="F39" s="233">
        <f>SUM(F32:F38)</f>
        <v>2.1643444980207781E-2</v>
      </c>
    </row>
    <row r="40" spans="1:6" x14ac:dyDescent="0.25">
      <c r="A40" s="64"/>
      <c r="B40" s="252"/>
      <c r="C40" s="252"/>
      <c r="D40" s="252"/>
      <c r="E40" s="230"/>
      <c r="F40" s="256"/>
    </row>
    <row r="41" spans="1:6" ht="14.4" x14ac:dyDescent="0.25">
      <c r="A41" s="253" t="s">
        <v>85</v>
      </c>
      <c r="B41" s="243" t="s">
        <v>85</v>
      </c>
      <c r="C41" s="243">
        <v>2010</v>
      </c>
      <c r="D41" s="243">
        <v>2013</v>
      </c>
      <c r="E41" s="243" t="s">
        <v>110</v>
      </c>
      <c r="F41" s="244" t="s">
        <v>107</v>
      </c>
    </row>
    <row r="42" spans="1:6" x14ac:dyDescent="0.25">
      <c r="A42" s="196" t="s">
        <v>8</v>
      </c>
      <c r="B42" s="245">
        <f>+'GVA &amp; labour productivity'!N69</f>
        <v>2.9513972678215428E-2</v>
      </c>
      <c r="C42" s="245">
        <f>(+'GVA &amp; labour productivity'!N42)/100</f>
        <v>0.60081211931906919</v>
      </c>
      <c r="D42" s="245">
        <f>(+'GVA &amp; labour productivity'!O42)/100</f>
        <v>0.58136908962597034</v>
      </c>
      <c r="E42" s="246">
        <f>+D42-C42</f>
        <v>-1.9443029693098857E-2</v>
      </c>
      <c r="F42" s="247">
        <f>+B42*C42</f>
        <v>1.7732352474323716E-2</v>
      </c>
    </row>
    <row r="43" spans="1:6" x14ac:dyDescent="0.25">
      <c r="A43" s="196" t="s">
        <v>96</v>
      </c>
      <c r="B43" s="245">
        <f>+'GVA &amp; labour productivity'!N70</f>
        <v>0.16628723204239293</v>
      </c>
      <c r="C43" s="245">
        <f>(+'GVA &amp; labour productivity'!N43)/100</f>
        <v>1.1244729033265656E-2</v>
      </c>
      <c r="D43" s="245">
        <f>(+'GVA &amp; labour productivity'!O43)/100</f>
        <v>1.1714890613973183E-2</v>
      </c>
      <c r="E43" s="246">
        <f t="shared" ref="E43:E49" si="6">+D43-C43</f>
        <v>4.7016158070752739E-4</v>
      </c>
      <c r="F43" s="247">
        <f t="shared" ref="F43:F48" si="7">+B43*C43</f>
        <v>1.8698548660084789E-3</v>
      </c>
    </row>
    <row r="44" spans="1:6" x14ac:dyDescent="0.25">
      <c r="A44" s="196" t="s">
        <v>62</v>
      </c>
      <c r="B44" s="245">
        <f>+'GVA &amp; labour productivity'!N71</f>
        <v>1.287733539138336E-2</v>
      </c>
      <c r="C44" s="245">
        <f>(+'GVA &amp; labour productivity'!N44)/100</f>
        <v>0.18460096829611122</v>
      </c>
      <c r="D44" s="245">
        <f>(+'GVA &amp; labour productivity'!O44)/100</f>
        <v>0.18038108680310516</v>
      </c>
      <c r="E44" s="246">
        <f t="shared" si="6"/>
        <v>-4.2198814930060613E-3</v>
      </c>
      <c r="F44" s="247">
        <f t="shared" si="7"/>
        <v>2.3771685823231505E-3</v>
      </c>
    </row>
    <row r="45" spans="1:6" x14ac:dyDescent="0.25">
      <c r="A45" s="196" t="s">
        <v>63</v>
      </c>
      <c r="B45" s="245">
        <f>+'GVA &amp; labour productivity'!N72</f>
        <v>3.3264446388104218E-2</v>
      </c>
      <c r="C45" s="245">
        <f>(+'GVA &amp; labour productivity'!N45)/100</f>
        <v>1.8116507886928004E-2</v>
      </c>
      <c r="D45" s="245">
        <f>(+'GVA &amp; labour productivity'!O45)/100</f>
        <v>1.9760056457304165E-2</v>
      </c>
      <c r="E45" s="246">
        <f t="shared" si="6"/>
        <v>1.6435485703761611E-3</v>
      </c>
      <c r="F45" s="247">
        <f t="shared" si="7"/>
        <v>6.026356053443838E-4</v>
      </c>
    </row>
    <row r="46" spans="1:6" x14ac:dyDescent="0.25">
      <c r="A46" s="196" t="s">
        <v>64</v>
      </c>
      <c r="B46" s="245">
        <f>+'GVA &amp; labour productivity'!N73</f>
        <v>4.4714799900070101E-2</v>
      </c>
      <c r="C46" s="245">
        <f>(+'GVA &amp; labour productivity'!N46)/100</f>
        <v>5.2319225363111045E-2</v>
      </c>
      <c r="D46" s="245">
        <f>(+'GVA &amp; labour productivity'!O46)/100</f>
        <v>5.7727593507410024E-2</v>
      </c>
      <c r="E46" s="246">
        <f t="shared" si="6"/>
        <v>5.4083681442989792E-3</v>
      </c>
      <c r="F46" s="247">
        <f t="shared" si="7"/>
        <v>2.3394436930381829E-3</v>
      </c>
    </row>
    <row r="47" spans="1:6" x14ac:dyDescent="0.25">
      <c r="A47" s="200" t="s">
        <v>65</v>
      </c>
      <c r="B47" s="245">
        <f>+'GVA &amp; labour productivity'!N74</f>
        <v>6.2529038970144279E-2</v>
      </c>
      <c r="C47" s="245">
        <f>(+'GVA &amp; labour productivity'!N47)/100</f>
        <v>4.5447446509448694E-2</v>
      </c>
      <c r="D47" s="245">
        <f>(+'GVA &amp; labour productivity'!O47)/100</f>
        <v>5.038814396612562E-2</v>
      </c>
      <c r="E47" s="246">
        <f t="shared" si="6"/>
        <v>4.9406974566769263E-3</v>
      </c>
      <c r="F47" s="247">
        <f t="shared" si="7"/>
        <v>2.8417851538828651E-3</v>
      </c>
    </row>
    <row r="48" spans="1:6" x14ac:dyDescent="0.25">
      <c r="A48" s="196" t="s">
        <v>66</v>
      </c>
      <c r="B48" s="245">
        <f>+'GVA &amp; labour productivity'!N75</f>
        <v>3.5728933269335128E-2</v>
      </c>
      <c r="C48" s="245">
        <f>(+'GVA &amp; labour productivity'!N48)/100</f>
        <v>8.7459003592066223E-2</v>
      </c>
      <c r="D48" s="245">
        <f>(+'GVA &amp; labour productivity'!O48)/100</f>
        <v>9.8659139026111509E-2</v>
      </c>
      <c r="E48" s="246">
        <f t="shared" si="6"/>
        <v>1.1200135434045286E-2</v>
      </c>
      <c r="F48" s="247">
        <f t="shared" si="7"/>
        <v>3.1248169031434752E-3</v>
      </c>
    </row>
    <row r="49" spans="1:6" s="251" customFormat="1" x14ac:dyDescent="0.25">
      <c r="A49" s="248" t="s">
        <v>26</v>
      </c>
      <c r="B49" s="249">
        <f>+'GVA &amp; labour productivity'!N77</f>
        <v>5.7864917482950862E-2</v>
      </c>
      <c r="C49" s="249">
        <f>(+'GVA &amp; labour productivity'!N50)/100</f>
        <v>1</v>
      </c>
      <c r="D49" s="249">
        <f>(+'GVA &amp; labour productivity'!O50)/100</f>
        <v>0.99999999999999989</v>
      </c>
      <c r="E49" s="250">
        <f t="shared" si="6"/>
        <v>0</v>
      </c>
      <c r="F49" s="233">
        <f>SUM(F42:F48)</f>
        <v>3.0888057278064249E-2</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showGridLines="0" workbookViewId="0"/>
  </sheetViews>
  <sheetFormatPr defaultRowHeight="12" x14ac:dyDescent="0.25"/>
  <cols>
    <col min="2" max="2" width="29.5703125" customWidth="1"/>
    <col min="3" max="6" width="14.140625" customWidth="1"/>
    <col min="7" max="7" width="6.42578125" customWidth="1"/>
  </cols>
  <sheetData>
    <row r="1" spans="1:16" ht="14.4" x14ac:dyDescent="0.25">
      <c r="A1" s="257" t="s">
        <v>111</v>
      </c>
    </row>
    <row r="2" spans="1:16" x14ac:dyDescent="0.25">
      <c r="A2" s="34" t="s">
        <v>88</v>
      </c>
    </row>
    <row r="3" spans="1:16" x14ac:dyDescent="0.25">
      <c r="A3" s="34"/>
    </row>
    <row r="4" spans="1:16" x14ac:dyDescent="0.25">
      <c r="A4" s="258" t="s">
        <v>112</v>
      </c>
      <c r="B4" s="259"/>
      <c r="C4" s="258"/>
      <c r="D4" s="258" t="s">
        <v>113</v>
      </c>
      <c r="E4" s="258"/>
      <c r="F4" s="258"/>
    </row>
    <row r="5" spans="1:16" ht="48" x14ac:dyDescent="0.25">
      <c r="A5" s="260" t="s">
        <v>114</v>
      </c>
      <c r="B5" s="261" t="s">
        <v>115</v>
      </c>
      <c r="C5" s="262" t="s">
        <v>116</v>
      </c>
      <c r="D5" s="262" t="s">
        <v>117</v>
      </c>
      <c r="E5" s="262" t="s">
        <v>118</v>
      </c>
      <c r="F5" s="262" t="s">
        <v>117</v>
      </c>
      <c r="H5" s="260"/>
      <c r="I5" s="260" t="s">
        <v>8</v>
      </c>
      <c r="J5" s="263" t="s">
        <v>62</v>
      </c>
      <c r="K5" s="260" t="s">
        <v>96</v>
      </c>
      <c r="L5" s="260" t="s">
        <v>64</v>
      </c>
      <c r="M5" s="263" t="s">
        <v>66</v>
      </c>
      <c r="N5" s="260" t="s">
        <v>65</v>
      </c>
      <c r="O5" s="263" t="s">
        <v>63</v>
      </c>
      <c r="P5" s="260"/>
    </row>
    <row r="6" spans="1:16" x14ac:dyDescent="0.25">
      <c r="A6" s="93">
        <v>1</v>
      </c>
      <c r="B6" s="196" t="s">
        <v>8</v>
      </c>
      <c r="C6" s="264">
        <f>(VLOOKUP($A6,'GVA &amp; labour productivity'!$C$42:$O$48,13,FALSE)/100)</f>
        <v>0.58136908962597034</v>
      </c>
      <c r="D6" s="265">
        <f>VLOOKUP(A6,'GVA &amp; labour productivity'!$C$55:$O$61,13,FALSE)</f>
        <v>0.41464113199530134</v>
      </c>
      <c r="E6" s="266">
        <f>+C6</f>
        <v>0.58136908962597034</v>
      </c>
      <c r="F6" s="267">
        <f>+D6</f>
        <v>0.41464113199530134</v>
      </c>
      <c r="H6" s="268">
        <v>0</v>
      </c>
      <c r="I6" s="269">
        <v>0</v>
      </c>
      <c r="J6" s="269"/>
      <c r="K6" s="269"/>
      <c r="L6" s="269"/>
      <c r="M6" s="269"/>
      <c r="N6" s="269"/>
      <c r="O6" s="269"/>
      <c r="P6" s="269">
        <v>0</v>
      </c>
    </row>
    <row r="7" spans="1:16" x14ac:dyDescent="0.25">
      <c r="A7" s="93">
        <v>3</v>
      </c>
      <c r="B7" s="196" t="s">
        <v>62</v>
      </c>
      <c r="C7" s="264">
        <f>(VLOOKUP($A7,'GVA &amp; labour productivity'!$C$42:$O$48,13,FALSE)/100)</f>
        <v>0.18038108680310516</v>
      </c>
      <c r="D7" s="265">
        <f>VLOOKUP(A7,'GVA &amp; labour productivity'!$C$55:$O$61,13,FALSE)</f>
        <v>0.60744237349106323</v>
      </c>
      <c r="E7" s="266">
        <f t="shared" ref="E7:E12" si="0">+E6+C7</f>
        <v>0.7617501764290755</v>
      </c>
      <c r="F7" s="267">
        <f t="shared" ref="F7:F12" si="1">+D7</f>
        <v>0.60744237349106323</v>
      </c>
      <c r="H7" s="268">
        <v>0</v>
      </c>
      <c r="I7" s="270">
        <f>+$F$6</f>
        <v>0.41464113199530134</v>
      </c>
      <c r="J7" s="269"/>
      <c r="K7" s="269"/>
      <c r="L7" s="269"/>
      <c r="M7" s="269"/>
      <c r="N7" s="269"/>
      <c r="O7" s="269"/>
      <c r="P7" s="269">
        <v>0</v>
      </c>
    </row>
    <row r="8" spans="1:16" x14ac:dyDescent="0.25">
      <c r="A8" s="93">
        <v>2</v>
      </c>
      <c r="B8" s="196" t="s">
        <v>96</v>
      </c>
      <c r="C8" s="264">
        <f>(VLOOKUP($A8,'GVA &amp; labour productivity'!$C$42:$O$48,13,FALSE)/100)</f>
        <v>1.1714890613973183E-2</v>
      </c>
      <c r="D8" s="265">
        <f>VLOOKUP(A8,'GVA &amp; labour productivity'!$C$55:$O$61,13,FALSE)</f>
        <v>0.8247607335438718</v>
      </c>
      <c r="E8" s="266">
        <f t="shared" si="0"/>
        <v>0.77346506704304874</v>
      </c>
      <c r="F8" s="267">
        <f t="shared" si="1"/>
        <v>0.8247607335438718</v>
      </c>
      <c r="H8" s="268">
        <f>AVERAGE(H7,H9)</f>
        <v>29.068454481298517</v>
      </c>
      <c r="I8" s="270">
        <f>+$F$6</f>
        <v>0.41464113199530134</v>
      </c>
      <c r="J8" s="269"/>
      <c r="K8" s="269"/>
      <c r="L8" s="269"/>
      <c r="M8" s="269"/>
      <c r="N8" s="269"/>
      <c r="O8" s="269"/>
      <c r="P8" s="269">
        <v>0</v>
      </c>
    </row>
    <row r="9" spans="1:16" x14ac:dyDescent="0.25">
      <c r="A9" s="93">
        <v>5</v>
      </c>
      <c r="B9" s="196" t="s">
        <v>64</v>
      </c>
      <c r="C9" s="264">
        <f>(VLOOKUP($A9,'GVA &amp; labour productivity'!$C$42:$O$48,13,FALSE)/100)</f>
        <v>5.7727593507410024E-2</v>
      </c>
      <c r="D9" s="265">
        <f>VLOOKUP(A9,'GVA &amp; labour productivity'!$C$55:$O$61,13,FALSE)</f>
        <v>1.4930373577485161</v>
      </c>
      <c r="E9" s="266">
        <f t="shared" si="0"/>
        <v>0.83119266055045871</v>
      </c>
      <c r="F9" s="267">
        <f t="shared" si="1"/>
        <v>1.4930373577485161</v>
      </c>
      <c r="H9" s="268">
        <f>+$E$6*100</f>
        <v>58.136908962597033</v>
      </c>
      <c r="I9" s="270">
        <f>+$F$6</f>
        <v>0.41464113199530134</v>
      </c>
      <c r="J9" s="269">
        <v>0</v>
      </c>
      <c r="K9" s="269"/>
      <c r="L9" s="269"/>
      <c r="M9" s="269"/>
      <c r="N9" s="269"/>
      <c r="O9" s="269"/>
      <c r="P9" s="269">
        <v>0</v>
      </c>
    </row>
    <row r="10" spans="1:16" x14ac:dyDescent="0.25">
      <c r="A10" s="93">
        <v>7</v>
      </c>
      <c r="B10" s="196" t="s">
        <v>66</v>
      </c>
      <c r="C10" s="264">
        <f>(VLOOKUP($A10,'GVA &amp; labour productivity'!$C$42:$O$48,13,FALSE)/100)</f>
        <v>9.8659139026111509E-2</v>
      </c>
      <c r="D10" s="265">
        <f>VLOOKUP(A10,'GVA &amp; labour productivity'!$C$55:$O$61,13,FALSE)</f>
        <v>1.9586764686150615</v>
      </c>
      <c r="E10" s="266">
        <f t="shared" si="0"/>
        <v>0.92985179957657027</v>
      </c>
      <c r="F10" s="267">
        <f t="shared" si="1"/>
        <v>1.9586764686150615</v>
      </c>
      <c r="H10" s="268">
        <f>+$E$6*100</f>
        <v>58.136908962597033</v>
      </c>
      <c r="I10" s="269">
        <v>0</v>
      </c>
      <c r="J10" s="271">
        <f>+$F$7</f>
        <v>0.60744237349106323</v>
      </c>
      <c r="K10" s="269"/>
      <c r="L10" s="269"/>
      <c r="M10" s="269"/>
      <c r="N10" s="269"/>
      <c r="O10" s="269"/>
      <c r="P10" s="269">
        <v>0</v>
      </c>
    </row>
    <row r="11" spans="1:16" x14ac:dyDescent="0.25">
      <c r="A11" s="93">
        <v>6</v>
      </c>
      <c r="B11" s="200" t="s">
        <v>65</v>
      </c>
      <c r="C11" s="264">
        <f>(VLOOKUP($A11,'GVA &amp; labour productivity'!$C$42:$O$48,13,FALSE)/100)</f>
        <v>5.038814396612562E-2</v>
      </c>
      <c r="D11" s="265">
        <f>VLOOKUP(A11,'GVA &amp; labour productivity'!$C$55:$O$61,13,FALSE)</f>
        <v>4.8767025266394723</v>
      </c>
      <c r="E11" s="266">
        <f t="shared" si="0"/>
        <v>0.98023994354269584</v>
      </c>
      <c r="F11" s="267">
        <f t="shared" si="1"/>
        <v>4.8767025266394723</v>
      </c>
      <c r="H11" s="268">
        <f>AVERAGE(H10,H12)</f>
        <v>67.155963302752298</v>
      </c>
      <c r="I11" s="269"/>
      <c r="J11" s="271">
        <f>+$F$7</f>
        <v>0.60744237349106323</v>
      </c>
      <c r="K11" s="269"/>
      <c r="L11" s="269"/>
      <c r="M11" s="269"/>
      <c r="N11" s="269"/>
      <c r="O11" s="269"/>
      <c r="P11" s="269">
        <v>0</v>
      </c>
    </row>
    <row r="12" spans="1:16" x14ac:dyDescent="0.25">
      <c r="A12" s="93">
        <v>4</v>
      </c>
      <c r="B12" s="196" t="s">
        <v>63</v>
      </c>
      <c r="C12" s="264">
        <f>(VLOOKUP($A12,'GVA &amp; labour productivity'!$C$42:$O$48,13,FALSE)/100)</f>
        <v>1.9760056457304165E-2</v>
      </c>
      <c r="D12" s="265">
        <f>VLOOKUP(A12,'GVA &amp; labour productivity'!$C$55:$O$61,13,FALSE)</f>
        <v>5.7969767872447937</v>
      </c>
      <c r="E12" s="266">
        <f t="shared" si="0"/>
        <v>1</v>
      </c>
      <c r="F12" s="267">
        <f t="shared" si="1"/>
        <v>5.7969767872447937</v>
      </c>
      <c r="H12" s="268">
        <f>+$E$7*100</f>
        <v>76.175017642907548</v>
      </c>
      <c r="I12" s="269"/>
      <c r="J12" s="271">
        <f>+$F$7</f>
        <v>0.60744237349106323</v>
      </c>
      <c r="K12" s="269">
        <v>0</v>
      </c>
      <c r="L12" s="269"/>
      <c r="M12" s="269"/>
      <c r="N12" s="269"/>
      <c r="O12" s="269"/>
      <c r="P12" s="269">
        <v>0</v>
      </c>
    </row>
    <row r="13" spans="1:16" x14ac:dyDescent="0.25">
      <c r="A13" s="93"/>
      <c r="B13" s="272"/>
      <c r="C13" s="264">
        <f>SUM(C6:C12)</f>
        <v>1</v>
      </c>
      <c r="D13" s="265"/>
      <c r="E13" s="264"/>
      <c r="F13" s="265"/>
      <c r="H13" s="268">
        <f>+$E$7*100</f>
        <v>76.175017642907548</v>
      </c>
      <c r="I13" s="269"/>
      <c r="J13" s="269">
        <v>0</v>
      </c>
      <c r="K13" s="273">
        <f>+$F$8</f>
        <v>0.8247607335438718</v>
      </c>
      <c r="L13" s="269"/>
      <c r="M13" s="269"/>
      <c r="N13" s="269"/>
      <c r="O13" s="269"/>
      <c r="P13" s="269">
        <v>0</v>
      </c>
    </row>
    <row r="14" spans="1:16" x14ac:dyDescent="0.25">
      <c r="B14" s="274"/>
      <c r="C14" s="275"/>
      <c r="D14" s="275"/>
      <c r="E14" s="276"/>
      <c r="F14" s="276"/>
      <c r="H14" s="268">
        <f>AVERAGE(H13,H15)</f>
        <v>76.76076217360621</v>
      </c>
      <c r="I14" s="269"/>
      <c r="J14" s="269"/>
      <c r="K14" s="273">
        <f>+$F$8</f>
        <v>0.8247607335438718</v>
      </c>
      <c r="L14" s="269"/>
      <c r="M14" s="269"/>
      <c r="N14" s="269"/>
      <c r="O14" s="269"/>
      <c r="P14" s="269">
        <v>0</v>
      </c>
    </row>
    <row r="15" spans="1:16" x14ac:dyDescent="0.25">
      <c r="H15" s="268">
        <f>+$E$8*100</f>
        <v>77.346506704304872</v>
      </c>
      <c r="I15" s="269"/>
      <c r="J15" s="269"/>
      <c r="K15" s="273">
        <f>+$F$8</f>
        <v>0.8247607335438718</v>
      </c>
      <c r="L15" s="269">
        <v>0</v>
      </c>
      <c r="M15" s="269"/>
      <c r="N15" s="269"/>
      <c r="O15" s="269"/>
      <c r="P15" s="269">
        <v>0</v>
      </c>
    </row>
    <row r="16" spans="1:16" x14ac:dyDescent="0.25">
      <c r="A16" s="277"/>
      <c r="B16" s="278"/>
      <c r="H16" s="268">
        <f>+$E$8*100</f>
        <v>77.346506704304872</v>
      </c>
      <c r="I16" s="269"/>
      <c r="J16" s="269"/>
      <c r="K16" s="269">
        <v>0</v>
      </c>
      <c r="L16" s="279">
        <f>+$F$9</f>
        <v>1.4930373577485161</v>
      </c>
      <c r="M16" s="269"/>
      <c r="N16" s="269"/>
      <c r="O16" s="269"/>
      <c r="P16" s="269">
        <v>0</v>
      </c>
    </row>
    <row r="17" spans="8:16" x14ac:dyDescent="0.25">
      <c r="H17" s="268">
        <f>AVERAGE(H16,H18)</f>
        <v>80.232886379675364</v>
      </c>
      <c r="I17" s="269"/>
      <c r="J17" s="269"/>
      <c r="K17" s="269"/>
      <c r="L17" s="279">
        <f>+$F$9</f>
        <v>1.4930373577485161</v>
      </c>
      <c r="M17" s="269"/>
      <c r="N17" s="269"/>
      <c r="O17" s="269"/>
      <c r="P17" s="269">
        <v>0</v>
      </c>
    </row>
    <row r="18" spans="8:16" x14ac:dyDescent="0.25">
      <c r="H18" s="268">
        <f>+$E$9*100</f>
        <v>83.11926605504587</v>
      </c>
      <c r="I18" s="269"/>
      <c r="J18" s="269"/>
      <c r="K18" s="269"/>
      <c r="L18" s="279">
        <f>+$F$9</f>
        <v>1.4930373577485161</v>
      </c>
      <c r="M18" s="269">
        <v>0</v>
      </c>
      <c r="N18" s="269"/>
      <c r="O18" s="269"/>
      <c r="P18" s="269">
        <v>0</v>
      </c>
    </row>
    <row r="19" spans="8:16" x14ac:dyDescent="0.25">
      <c r="H19" s="268">
        <f>+$E$9*100</f>
        <v>83.11926605504587</v>
      </c>
      <c r="I19" s="269"/>
      <c r="J19" s="269"/>
      <c r="K19" s="269"/>
      <c r="L19" s="269">
        <v>0</v>
      </c>
      <c r="M19" s="279">
        <f>+$F$10</f>
        <v>1.9586764686150615</v>
      </c>
      <c r="N19" s="269"/>
      <c r="O19" s="269"/>
      <c r="P19" s="269">
        <v>0</v>
      </c>
    </row>
    <row r="20" spans="8:16" x14ac:dyDescent="0.25">
      <c r="H20" s="268">
        <f>AVERAGE(H19,H21)</f>
        <v>88.052223006351454</v>
      </c>
      <c r="I20" s="269"/>
      <c r="J20" s="269"/>
      <c r="K20" s="269"/>
      <c r="L20" s="269"/>
      <c r="M20" s="279">
        <f>+$F$10</f>
        <v>1.9586764686150615</v>
      </c>
      <c r="N20" s="269"/>
      <c r="O20" s="269"/>
      <c r="P20" s="269">
        <v>0</v>
      </c>
    </row>
    <row r="21" spans="8:16" x14ac:dyDescent="0.25">
      <c r="H21" s="268">
        <f>+$E$10*100</f>
        <v>92.985179957657024</v>
      </c>
      <c r="I21" s="269"/>
      <c r="J21" s="269"/>
      <c r="K21" s="269"/>
      <c r="L21" s="269"/>
      <c r="M21" s="279">
        <f>+$F$10</f>
        <v>1.9586764686150615</v>
      </c>
      <c r="N21" s="269">
        <v>0</v>
      </c>
      <c r="O21" s="269"/>
      <c r="P21" s="269">
        <v>0</v>
      </c>
    </row>
    <row r="22" spans="8:16" x14ac:dyDescent="0.25">
      <c r="H22" s="268">
        <f>+$E$10*100</f>
        <v>92.985179957657024</v>
      </c>
      <c r="I22" s="269"/>
      <c r="J22" s="269"/>
      <c r="K22" s="269"/>
      <c r="L22" s="269"/>
      <c r="M22" s="269">
        <v>0</v>
      </c>
      <c r="N22" s="279">
        <f>+$F$11</f>
        <v>4.8767025266394723</v>
      </c>
      <c r="O22" s="269"/>
      <c r="P22" s="269">
        <v>0</v>
      </c>
    </row>
    <row r="23" spans="8:16" x14ac:dyDescent="0.25">
      <c r="H23" s="268">
        <f>AVERAGE(H22,H24)</f>
        <v>95.504587155963307</v>
      </c>
      <c r="I23" s="269"/>
      <c r="J23" s="269"/>
      <c r="K23" s="269"/>
      <c r="L23" s="269"/>
      <c r="M23" s="269"/>
      <c r="N23" s="279">
        <f>+$F$11</f>
        <v>4.8767025266394723</v>
      </c>
      <c r="O23" s="269"/>
      <c r="P23" s="269">
        <v>0</v>
      </c>
    </row>
    <row r="24" spans="8:16" x14ac:dyDescent="0.25">
      <c r="H24" s="268">
        <f>+$E$11*100</f>
        <v>98.02399435426959</v>
      </c>
      <c r="I24" s="269"/>
      <c r="J24" s="269"/>
      <c r="K24" s="269"/>
      <c r="L24" s="269"/>
      <c r="M24" s="269"/>
      <c r="N24" s="279">
        <f>+$F$11</f>
        <v>4.8767025266394723</v>
      </c>
      <c r="O24" s="269">
        <v>0</v>
      </c>
      <c r="P24" s="269">
        <v>0</v>
      </c>
    </row>
    <row r="25" spans="8:16" x14ac:dyDescent="0.25">
      <c r="H25" s="268">
        <f>+$E$11*100</f>
        <v>98.02399435426959</v>
      </c>
      <c r="I25" s="269"/>
      <c r="J25" s="269"/>
      <c r="K25" s="269"/>
      <c r="L25" s="269"/>
      <c r="M25" s="269"/>
      <c r="N25" s="269">
        <v>0</v>
      </c>
      <c r="O25" s="279">
        <f>+$F$12</f>
        <v>5.7969767872447937</v>
      </c>
      <c r="P25" s="269">
        <v>0</v>
      </c>
    </row>
    <row r="26" spans="8:16" x14ac:dyDescent="0.25">
      <c r="H26" s="268">
        <f>AVERAGE(H25,H27)</f>
        <v>99.011997177134788</v>
      </c>
      <c r="I26" s="269"/>
      <c r="J26" s="269"/>
      <c r="K26" s="269"/>
      <c r="L26" s="269"/>
      <c r="M26" s="269"/>
      <c r="N26" s="269"/>
      <c r="O26" s="279">
        <f>+$F$12</f>
        <v>5.7969767872447937</v>
      </c>
      <c r="P26" s="269">
        <v>0</v>
      </c>
    </row>
    <row r="27" spans="8:16" x14ac:dyDescent="0.25">
      <c r="H27" s="268">
        <f>+$E$12*100</f>
        <v>100</v>
      </c>
      <c r="I27" s="269"/>
      <c r="J27" s="269"/>
      <c r="K27" s="269"/>
      <c r="L27" s="269"/>
      <c r="M27" s="269"/>
      <c r="N27" s="269"/>
      <c r="O27" s="279">
        <f>+$F$12</f>
        <v>5.7969767872447937</v>
      </c>
      <c r="P27" s="269">
        <v>0</v>
      </c>
    </row>
    <row r="28" spans="8:16" x14ac:dyDescent="0.25">
      <c r="H28" s="268">
        <f>+$E$12*100</f>
        <v>100</v>
      </c>
      <c r="I28" s="269"/>
      <c r="J28" s="269"/>
      <c r="K28" s="269"/>
      <c r="L28" s="269"/>
      <c r="M28" s="269"/>
      <c r="N28" s="269"/>
      <c r="O28" s="269">
        <v>0</v>
      </c>
      <c r="P28" s="269">
        <v>0</v>
      </c>
    </row>
    <row r="49" spans="8:8" x14ac:dyDescent="0.25">
      <c r="H49" s="280"/>
    </row>
  </sheetData>
  <pageMargins left="0.7" right="0.7" top="0.75" bottom="0.75" header="0.3" footer="0.3"/>
  <pageSetup paperSize="9" orientation="portrait"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workbookViewId="0"/>
  </sheetViews>
  <sheetFormatPr defaultRowHeight="12" x14ac:dyDescent="0.25"/>
  <cols>
    <col min="1" max="1" width="25.28515625" customWidth="1"/>
  </cols>
  <sheetData>
    <row r="1" spans="1:11" ht="14.4" x14ac:dyDescent="0.3">
      <c r="A1" s="32" t="s">
        <v>12</v>
      </c>
    </row>
    <row r="2" spans="1:11" x14ac:dyDescent="0.25">
      <c r="A2" s="33" t="s">
        <v>1</v>
      </c>
      <c r="B2" s="57" t="s">
        <v>44</v>
      </c>
    </row>
    <row r="4" spans="1:11" s="251" customFormat="1" x14ac:dyDescent="0.25">
      <c r="B4" s="281" t="s">
        <v>6</v>
      </c>
      <c r="C4" s="281"/>
      <c r="D4" s="281"/>
      <c r="E4" s="281"/>
      <c r="F4" s="281"/>
      <c r="G4" s="282" t="s">
        <v>7</v>
      </c>
      <c r="H4" s="282"/>
      <c r="I4" s="282"/>
      <c r="J4" s="282"/>
      <c r="K4" s="282"/>
    </row>
    <row r="5" spans="1:11" s="284" customFormat="1" x14ac:dyDescent="0.25">
      <c r="A5" s="283" t="s">
        <v>115</v>
      </c>
      <c r="B5" s="283">
        <v>1991</v>
      </c>
      <c r="C5" s="283">
        <v>2000</v>
      </c>
      <c r="D5" s="283">
        <v>2005</v>
      </c>
      <c r="E5" s="283">
        <v>2010</v>
      </c>
      <c r="F5" s="283">
        <v>2013</v>
      </c>
      <c r="G5" s="283">
        <v>1991</v>
      </c>
      <c r="H5" s="283">
        <v>2000</v>
      </c>
      <c r="I5" s="283">
        <v>2005</v>
      </c>
      <c r="J5" s="283">
        <v>2010</v>
      </c>
      <c r="K5" s="283">
        <v>2013</v>
      </c>
    </row>
    <row r="6" spans="1:11" x14ac:dyDescent="0.25">
      <c r="A6" s="285" t="s">
        <v>8</v>
      </c>
      <c r="B6" s="37">
        <v>64.3</v>
      </c>
      <c r="C6" s="37">
        <v>64.7</v>
      </c>
      <c r="D6" s="37">
        <v>62.800000000000004</v>
      </c>
      <c r="E6" s="37">
        <v>61.300000000000004</v>
      </c>
      <c r="F6" s="37">
        <v>59.300000000000004</v>
      </c>
      <c r="G6" s="37">
        <v>51.1</v>
      </c>
      <c r="H6" s="37">
        <v>52.300000000000004</v>
      </c>
      <c r="I6" s="37">
        <v>50.900000000000006</v>
      </c>
      <c r="J6" s="37">
        <v>53.7</v>
      </c>
      <c r="K6" s="37">
        <v>51.900000000000006</v>
      </c>
    </row>
    <row r="7" spans="1:11" x14ac:dyDescent="0.25">
      <c r="A7" s="285" t="s">
        <v>119</v>
      </c>
      <c r="B7" s="37">
        <v>1.3</v>
      </c>
      <c r="C7" s="37">
        <v>1.3</v>
      </c>
      <c r="D7" s="37">
        <v>1.3</v>
      </c>
      <c r="E7" s="37">
        <v>1.4</v>
      </c>
      <c r="F7" s="37">
        <v>1.4</v>
      </c>
      <c r="G7" s="37">
        <v>0.1</v>
      </c>
      <c r="H7" s="37">
        <v>0.1</v>
      </c>
      <c r="I7" s="37">
        <v>0.1</v>
      </c>
      <c r="J7" s="37">
        <v>0.1</v>
      </c>
      <c r="K7" s="37">
        <v>0.1</v>
      </c>
    </row>
    <row r="8" spans="1:11" x14ac:dyDescent="0.25">
      <c r="A8" s="286" t="s">
        <v>62</v>
      </c>
      <c r="B8" s="37">
        <v>18.900000000000002</v>
      </c>
      <c r="C8" s="37">
        <v>18.2</v>
      </c>
      <c r="D8" s="37">
        <v>18.400000000000002</v>
      </c>
      <c r="E8" s="37">
        <v>14.8</v>
      </c>
      <c r="F8" s="37">
        <v>14.100000000000001</v>
      </c>
      <c r="G8" s="37">
        <v>41.2</v>
      </c>
      <c r="H8" s="37">
        <v>39.800000000000004</v>
      </c>
      <c r="I8" s="37">
        <v>40.300000000000004</v>
      </c>
      <c r="J8" s="37">
        <v>38.5</v>
      </c>
      <c r="K8" s="37">
        <v>39.300000000000004</v>
      </c>
    </row>
    <row r="9" spans="1:11" x14ac:dyDescent="0.25">
      <c r="A9" s="286" t="s">
        <v>63</v>
      </c>
      <c r="B9" s="37">
        <v>1.4000000000000001</v>
      </c>
      <c r="C9" s="37">
        <v>1.5</v>
      </c>
      <c r="D9" s="37">
        <v>2</v>
      </c>
      <c r="E9" s="37">
        <v>2.1</v>
      </c>
      <c r="F9" s="37">
        <v>2.3000000000000003</v>
      </c>
      <c r="G9" s="37">
        <v>0.2</v>
      </c>
      <c r="H9" s="37">
        <v>0.2</v>
      </c>
      <c r="I9" s="37">
        <v>0.30000000000000004</v>
      </c>
      <c r="J9" s="37">
        <v>0.4</v>
      </c>
      <c r="K9" s="37">
        <v>0.4</v>
      </c>
    </row>
    <row r="10" spans="1:11" x14ac:dyDescent="0.25">
      <c r="A10" s="286" t="s">
        <v>64</v>
      </c>
      <c r="B10" s="37">
        <v>4.7</v>
      </c>
      <c r="C10" s="37">
        <v>4.6000000000000005</v>
      </c>
      <c r="D10" s="37">
        <v>4.8</v>
      </c>
      <c r="E10" s="37">
        <v>5.6000000000000005</v>
      </c>
      <c r="F10" s="37">
        <v>6.1000000000000005</v>
      </c>
      <c r="G10" s="37">
        <v>2.4</v>
      </c>
      <c r="H10" s="37">
        <v>2.4</v>
      </c>
      <c r="I10" s="37">
        <v>2.7</v>
      </c>
      <c r="J10" s="37">
        <v>3.3</v>
      </c>
      <c r="K10" s="37">
        <v>3.6000000000000005</v>
      </c>
    </row>
    <row r="11" spans="1:11" x14ac:dyDescent="0.25">
      <c r="A11" s="200" t="s">
        <v>65</v>
      </c>
      <c r="B11" s="37">
        <v>3.1</v>
      </c>
      <c r="C11" s="37">
        <v>3.3000000000000003</v>
      </c>
      <c r="D11" s="37">
        <v>3.8000000000000003</v>
      </c>
      <c r="E11" s="37">
        <v>5.3000000000000007</v>
      </c>
      <c r="F11" s="37">
        <v>5.9</v>
      </c>
      <c r="G11" s="37">
        <v>0.2</v>
      </c>
      <c r="H11" s="37">
        <v>0.30000000000000004</v>
      </c>
      <c r="I11" s="37">
        <v>0.30000000000000004</v>
      </c>
      <c r="J11" s="37">
        <v>0.5</v>
      </c>
      <c r="K11" s="37">
        <v>0.60000000000000009</v>
      </c>
    </row>
    <row r="12" spans="1:11" x14ac:dyDescent="0.25">
      <c r="A12" s="200" t="s">
        <v>66</v>
      </c>
      <c r="B12" s="37">
        <v>6.1000000000000014</v>
      </c>
      <c r="C12" s="37">
        <v>6.5</v>
      </c>
      <c r="D12" s="37">
        <v>7</v>
      </c>
      <c r="E12" s="37">
        <v>9.7000000000000011</v>
      </c>
      <c r="F12" s="37">
        <v>10.8</v>
      </c>
      <c r="G12" s="37">
        <v>4.6000000000000005</v>
      </c>
      <c r="H12" s="37">
        <v>5.0000000000000009</v>
      </c>
      <c r="I12" s="37">
        <v>5.4000000000000012</v>
      </c>
      <c r="J12" s="37">
        <v>3.6</v>
      </c>
      <c r="K12" s="37">
        <v>4.1000000000000005</v>
      </c>
    </row>
  </sheetData>
  <mergeCells count="2">
    <mergeCell ref="B4:F4"/>
    <mergeCell ref="G4:K4"/>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F7E7237B621B34D8633A963D5CBF9A3" ma:contentTypeVersion="" ma:contentTypeDescription="Create a new document." ma:contentTypeScope="" ma:versionID="86207b02e9d47f534844b5fb47386b69">
  <xsd:schema xmlns:xsd="http://www.w3.org/2001/XMLSchema" xmlns:xs="http://www.w3.org/2001/XMLSchema" xmlns:p="http://schemas.microsoft.com/office/2006/metadata/properties" xmlns:ns2="57b417f7-d786-4243-a30f-6aa963038fea" targetNamespace="http://schemas.microsoft.com/office/2006/metadata/properties" ma:root="true" ma:fieldsID="1959d539da99094eaa1c65296056aff2" ns2:_="">
    <xsd:import namespace="57b417f7-d786-4243-a30f-6aa963038fea"/>
    <xsd:element name="properties">
      <xsd:complexType>
        <xsd:sequence>
          <xsd:element name="documentManagement">
            <xsd:complexType>
              <xsd:all>
                <xsd:element ref="ns2:Summary" minOccurs="0"/>
                <xsd:element ref="ns2:Document_x0020_Type" minOccurs="0"/>
                <xsd:element ref="ns2:Status" minOccurs="0"/>
                <xsd:element ref="ns2:Ke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b417f7-d786-4243-a30f-6aa963038fea" elementFormDefault="qualified">
    <xsd:import namespace="http://schemas.microsoft.com/office/2006/documentManagement/types"/>
    <xsd:import namespace="http://schemas.microsoft.com/office/infopath/2007/PartnerControls"/>
    <xsd:element name="Summary" ma:index="8" nillable="true" ma:displayName="Summary" ma:description="A short description of what's in the document can help people to find it." ma:internalName="Summary">
      <xsd:simpleType>
        <xsd:restriction base="dms:Note">
          <xsd:maxLength value="255"/>
        </xsd:restriction>
      </xsd:simpleType>
    </xsd:element>
    <xsd:element name="Document_x0020_Type" ma:index="9" nillable="true" ma:displayName="Document Type" ma:default="General" ma:description="Leave as general unless this is a special type of document (eg PID, CV, Meeting Report etc)" ma:format="Dropdown" ma:internalName="Document_x0020_Type">
      <xsd:simpleType>
        <xsd:restriction base="dms:Choice">
          <xsd:enumeration value="Budget"/>
          <xsd:enumeration value="Business Plan"/>
          <xsd:enumeration value="Contract"/>
          <xsd:enumeration value="CV"/>
          <xsd:enumeration value="Expenses"/>
          <xsd:enumeration value="General"/>
          <xsd:enumeration value="How-to / Guideline"/>
          <xsd:enumeration value="Invoice"/>
          <xsd:enumeration value="M&amp;E"/>
          <xsd:enumeration value="Meeting Notes / Minutes"/>
          <xsd:enumeration value="PID"/>
          <xsd:enumeration value="Policy"/>
          <xsd:enumeration value="Proposal"/>
          <xsd:enumeration value="Publication"/>
          <xsd:enumeration value="Trip Report"/>
        </xsd:restriction>
      </xsd:simpleType>
    </xsd:element>
    <xsd:element name="Status" ma:index="10" nillable="true" ma:displayName="Status" ma:default="Active" ma:format="Dropdown" ma:internalName="Status">
      <xsd:simpleType>
        <xsd:restriction base="dms:Choice">
          <xsd:enumeration value="Active"/>
          <xsd:enumeration value="Closed"/>
          <xsd:enumeration value="Archived"/>
        </xsd:restriction>
      </xsd:simpleType>
    </xsd:element>
    <xsd:element name="Key" ma:index="11" nillable="true" ma:displayName="Key" ma:default="0" ma:description="Tick if this is a key document for this project." ma:internalName="Key">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ummary xmlns="57b417f7-d786-4243-a30f-6aa963038fea" xsi:nil="true"/>
    <Key xmlns="57b417f7-d786-4243-a30f-6aa963038fea">false</Key>
    <Document_x0020_Type xmlns="57b417f7-d786-4243-a30f-6aa963038fea">General</Document_x0020_Type>
    <Status xmlns="57b417f7-d786-4243-a30f-6aa963038fea">Active</Status>
  </documentManagement>
</p:properties>
</file>

<file path=customXml/itemProps1.xml><?xml version="1.0" encoding="utf-8"?>
<ds:datastoreItem xmlns:ds="http://schemas.openxmlformats.org/officeDocument/2006/customXml" ds:itemID="{60C18272-A4C9-43E4-B71D-679C6C2A8E6E}"/>
</file>

<file path=customXml/itemProps2.xml><?xml version="1.0" encoding="utf-8"?>
<ds:datastoreItem xmlns:ds="http://schemas.openxmlformats.org/officeDocument/2006/customXml" ds:itemID="{E3855F8A-F572-431C-9119-6D5BDF8D24CC}"/>
</file>

<file path=customXml/itemProps3.xml><?xml version="1.0" encoding="utf-8"?>
<ds:datastoreItem xmlns:ds="http://schemas.openxmlformats.org/officeDocument/2006/customXml" ds:itemID="{FC07AEDF-3EF5-4D27-9E1D-47714DA662A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VERSION</vt:lpstr>
      <vt:lpstr>Value added</vt:lpstr>
      <vt:lpstr>Emp by sex</vt:lpstr>
      <vt:lpstr>GVA &amp; labour productivity</vt:lpstr>
      <vt:lpstr>Rel. prod. cf employment</vt:lpstr>
      <vt:lpstr>Decomposition of prod change</vt:lpstr>
      <vt:lpstr>Productivity gaps</vt:lpstr>
      <vt:lpstr>Sectoral employ by sex</vt:lpstr>
    </vt:vector>
  </TitlesOfParts>
  <Company>Overseas Development Institute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jkennan</dc:creator>
  <cp:lastModifiedBy>jkennan</cp:lastModifiedBy>
  <dcterms:created xsi:type="dcterms:W3CDTF">2015-01-07T14:45:56Z</dcterms:created>
  <dcterms:modified xsi:type="dcterms:W3CDTF">2015-07-21T08:30:01Z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0x0101000F7E7237B621B34D8633A963D5CBF9A3</vt:lpwstr>
  </property>
</Properties>
</file>