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6.xml" ContentType="application/vnd.openxmlformats-officedocument.drawing+xml"/>
  <Override PartName="/xl/charts/chart1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60" windowWidth="15264" windowHeight="9108" tabRatio="968"/>
  </bookViews>
  <sheets>
    <sheet name="VERSION" sheetId="4" r:id="rId1"/>
    <sheet name="Value added (WDI)" sheetId="2" r:id="rId2"/>
    <sheet name="GVA &amp; labour productivity" sheetId="5" r:id="rId3"/>
    <sheet name="Rel. prod. cf employment" sheetId="6" r:id="rId4"/>
    <sheet name="Decomposition of prod change" sheetId="7" r:id="rId5"/>
    <sheet name="Productivity gaps" sheetId="8" r:id="rId6"/>
    <sheet name="Sectoral employ by sex" sheetId="9" r:id="rId7"/>
    <sheet name="Emp by sex (ILO)" sheetId="1" r:id="rId8"/>
    <sheet name="Wages (ILO)" sheetId="3" r:id="rId9"/>
  </sheets>
  <externalReferences>
    <externalReference r:id="rId10"/>
  </externalReferences>
  <definedNames>
    <definedName name="_xlnm._FilterDatabase" localSheetId="8" hidden="1">'Wages (ILO)'!$A$7:$AJ$7</definedName>
  </definedNames>
  <calcPr calcId="145621" calcOnSave="0"/>
</workbook>
</file>

<file path=xl/calcChain.xml><?xml version="1.0" encoding="utf-8"?>
<calcChain xmlns="http://schemas.openxmlformats.org/spreadsheetml/2006/main">
  <c r="C8" i="8" l="1"/>
  <c r="B37" i="7"/>
  <c r="C28" i="7"/>
  <c r="D13" i="7"/>
  <c r="E63" i="6"/>
  <c r="D63" i="6"/>
  <c r="E62" i="6"/>
  <c r="E65" i="6" s="1"/>
  <c r="D62" i="6"/>
  <c r="E61" i="6"/>
  <c r="D61" i="6"/>
  <c r="G60" i="6"/>
  <c r="E60" i="6"/>
  <c r="D60" i="6"/>
  <c r="E59" i="6"/>
  <c r="D59" i="6"/>
  <c r="E58" i="6"/>
  <c r="D58" i="6"/>
  <c r="E57" i="6"/>
  <c r="D57" i="6"/>
  <c r="D65" i="6" s="1"/>
  <c r="E46" i="6"/>
  <c r="D46" i="6"/>
  <c r="E45" i="6"/>
  <c r="D45" i="6"/>
  <c r="E44" i="6"/>
  <c r="D44" i="6"/>
  <c r="F43" i="6"/>
  <c r="E43" i="6"/>
  <c r="D43" i="6"/>
  <c r="E42" i="6"/>
  <c r="D42" i="6"/>
  <c r="E41" i="6"/>
  <c r="D41" i="6"/>
  <c r="E40" i="6"/>
  <c r="E48" i="6" s="1"/>
  <c r="D40" i="6"/>
  <c r="E30" i="6"/>
  <c r="E29" i="6"/>
  <c r="D29" i="6"/>
  <c r="G28" i="6"/>
  <c r="E28" i="6"/>
  <c r="D28" i="6"/>
  <c r="E27" i="6"/>
  <c r="D27" i="6"/>
  <c r="E26" i="6"/>
  <c r="E31" i="6" s="1"/>
  <c r="D26" i="6"/>
  <c r="E25" i="6"/>
  <c r="D25" i="6"/>
  <c r="E24" i="6"/>
  <c r="D24" i="6"/>
  <c r="E23" i="6"/>
  <c r="D23" i="6"/>
  <c r="F12" i="6"/>
  <c r="E12" i="6"/>
  <c r="D12" i="6"/>
  <c r="E11" i="6"/>
  <c r="D11" i="6"/>
  <c r="E10" i="6"/>
  <c r="D10" i="6"/>
  <c r="E9" i="6"/>
  <c r="E14" i="6" s="1"/>
  <c r="D9" i="6"/>
  <c r="E8" i="6"/>
  <c r="D8" i="6"/>
  <c r="E7" i="6"/>
  <c r="D7" i="6"/>
  <c r="E6" i="6"/>
  <c r="D6" i="6"/>
  <c r="D14" i="6" s="1"/>
  <c r="I95" i="5"/>
  <c r="I96" i="5" s="1"/>
  <c r="I97" i="5" s="1"/>
  <c r="I98" i="5" s="1"/>
  <c r="I99" i="5" s="1"/>
  <c r="I100" i="5" s="1"/>
  <c r="I101" i="5" s="1"/>
  <c r="I102" i="5" s="1"/>
  <c r="I103" i="5" s="1"/>
  <c r="I104" i="5" s="1"/>
  <c r="I105" i="5" s="1"/>
  <c r="I106" i="5" s="1"/>
  <c r="I107" i="5" s="1"/>
  <c r="I108" i="5" s="1"/>
  <c r="I109" i="5" s="1"/>
  <c r="I110" i="5" s="1"/>
  <c r="I111" i="5" s="1"/>
  <c r="I91" i="5"/>
  <c r="I92" i="5" s="1"/>
  <c r="I93" i="5" s="1"/>
  <c r="I94" i="5" s="1"/>
  <c r="I90" i="5"/>
  <c r="K85" i="5"/>
  <c r="B18" i="7" s="1"/>
  <c r="F18" i="7" s="1"/>
  <c r="J85" i="5"/>
  <c r="N84" i="5"/>
  <c r="B47" i="7" s="1"/>
  <c r="M84" i="5"/>
  <c r="K83" i="5"/>
  <c r="B16" i="7" s="1"/>
  <c r="J83" i="5"/>
  <c r="M82" i="5"/>
  <c r="B35" i="7" s="1"/>
  <c r="K81" i="5"/>
  <c r="B14" i="7" s="1"/>
  <c r="J81" i="5"/>
  <c r="M80" i="5"/>
  <c r="B33" i="7" s="1"/>
  <c r="J80" i="5"/>
  <c r="J79" i="5"/>
  <c r="I73" i="5"/>
  <c r="I71" i="5"/>
  <c r="I85" i="5" s="1"/>
  <c r="H71" i="5"/>
  <c r="G71" i="5"/>
  <c r="L85" i="5" s="1"/>
  <c r="B28" i="7" s="1"/>
  <c r="F28" i="7" s="1"/>
  <c r="F71" i="5"/>
  <c r="F85" i="5" s="1"/>
  <c r="E71" i="5"/>
  <c r="E85" i="5" s="1"/>
  <c r="I70" i="5"/>
  <c r="J84" i="5" s="1"/>
  <c r="H70" i="5"/>
  <c r="G70" i="5"/>
  <c r="G84" i="5" s="1"/>
  <c r="F70" i="5"/>
  <c r="F84" i="5" s="1"/>
  <c r="E70" i="5"/>
  <c r="E84" i="5" s="1"/>
  <c r="I69" i="5"/>
  <c r="I83" i="5" s="1"/>
  <c r="H69" i="5"/>
  <c r="G69" i="5"/>
  <c r="L83" i="5" s="1"/>
  <c r="B26" i="7" s="1"/>
  <c r="F69" i="5"/>
  <c r="F83" i="5" s="1"/>
  <c r="E69" i="5"/>
  <c r="E83" i="5" s="1"/>
  <c r="I68" i="5"/>
  <c r="J82" i="5" s="1"/>
  <c r="H68" i="5"/>
  <c r="G68" i="5"/>
  <c r="F68" i="5"/>
  <c r="E68" i="5"/>
  <c r="I67" i="5"/>
  <c r="I81" i="5" s="1"/>
  <c r="H67" i="5"/>
  <c r="H81" i="5" s="1"/>
  <c r="G67" i="5"/>
  <c r="L81" i="5" s="1"/>
  <c r="B24" i="7" s="1"/>
  <c r="F67" i="5"/>
  <c r="F81" i="5" s="1"/>
  <c r="E67" i="5"/>
  <c r="E81" i="5" s="1"/>
  <c r="O66" i="5"/>
  <c r="D7" i="8" s="1"/>
  <c r="F7" i="8" s="1"/>
  <c r="I66" i="5"/>
  <c r="I80" i="5" s="1"/>
  <c r="H66" i="5"/>
  <c r="H80" i="5" s="1"/>
  <c r="G66" i="5"/>
  <c r="F66" i="5"/>
  <c r="E66" i="5"/>
  <c r="I65" i="5"/>
  <c r="I79" i="5" s="1"/>
  <c r="H65" i="5"/>
  <c r="G65" i="5"/>
  <c r="G79" i="5" s="1"/>
  <c r="F65" i="5"/>
  <c r="F79" i="5" s="1"/>
  <c r="E65" i="5"/>
  <c r="E79" i="5" s="1"/>
  <c r="I60" i="5"/>
  <c r="H60" i="5"/>
  <c r="G60" i="5"/>
  <c r="D47" i="6" s="1"/>
  <c r="F60" i="5"/>
  <c r="E60" i="5"/>
  <c r="O58" i="5"/>
  <c r="M58" i="5"/>
  <c r="L58" i="5"/>
  <c r="K58" i="5"/>
  <c r="C18" i="7" s="1"/>
  <c r="N57" i="5"/>
  <c r="M57" i="5"/>
  <c r="L57" i="5"/>
  <c r="O56" i="5"/>
  <c r="N56" i="5"/>
  <c r="M56" i="5"/>
  <c r="O55" i="5"/>
  <c r="D45" i="7" s="1"/>
  <c r="N55" i="5"/>
  <c r="M55" i="5"/>
  <c r="L55" i="5"/>
  <c r="K55" i="5"/>
  <c r="O54" i="5"/>
  <c r="G59" i="6" s="1"/>
  <c r="M54" i="5"/>
  <c r="L54" i="5"/>
  <c r="K54" i="5"/>
  <c r="C14" i="7" s="1"/>
  <c r="N53" i="5"/>
  <c r="G41" i="6" s="1"/>
  <c r="M53" i="5"/>
  <c r="C33" i="7" s="1"/>
  <c r="L53" i="5"/>
  <c r="O52" i="5"/>
  <c r="N52" i="5"/>
  <c r="M52" i="5"/>
  <c r="I47" i="5"/>
  <c r="H47" i="5"/>
  <c r="N43" i="5" s="1"/>
  <c r="G47" i="5"/>
  <c r="F47" i="5"/>
  <c r="F73" i="5" s="1"/>
  <c r="E47" i="5"/>
  <c r="D47" i="5"/>
  <c r="J45" i="5" s="1"/>
  <c r="O45" i="5"/>
  <c r="N45" i="5"/>
  <c r="L45" i="5"/>
  <c r="K45" i="5"/>
  <c r="O44" i="5"/>
  <c r="N44" i="5"/>
  <c r="M44" i="5"/>
  <c r="K44" i="5"/>
  <c r="J44" i="5"/>
  <c r="O43" i="5"/>
  <c r="L43" i="5"/>
  <c r="K43" i="5"/>
  <c r="J43" i="5"/>
  <c r="O42" i="5"/>
  <c r="N42" i="5"/>
  <c r="M42" i="5"/>
  <c r="K42" i="5"/>
  <c r="J42" i="5"/>
  <c r="O41" i="5"/>
  <c r="N41" i="5"/>
  <c r="K41" i="5"/>
  <c r="J41" i="5"/>
  <c r="O40" i="5"/>
  <c r="M40" i="5"/>
  <c r="L40" i="5"/>
  <c r="K40" i="5"/>
  <c r="O39" i="5"/>
  <c r="O47" i="5" s="1"/>
  <c r="N39" i="5"/>
  <c r="K39" i="5"/>
  <c r="K47" i="5" s="1"/>
  <c r="J39" i="5"/>
  <c r="O38" i="5"/>
  <c r="N38" i="5"/>
  <c r="M38" i="5"/>
  <c r="L38" i="5"/>
  <c r="K38" i="5"/>
  <c r="J38" i="5"/>
  <c r="I33" i="5"/>
  <c r="H33" i="5"/>
  <c r="N29" i="5" s="1"/>
  <c r="G33" i="5"/>
  <c r="M26" i="5" s="1"/>
  <c r="F33" i="5"/>
  <c r="E33" i="5"/>
  <c r="D33" i="5"/>
  <c r="J31" i="5" s="1"/>
  <c r="O31" i="5"/>
  <c r="L31" i="5"/>
  <c r="K31" i="5"/>
  <c r="O30" i="5"/>
  <c r="M30" i="5"/>
  <c r="L30" i="5"/>
  <c r="K30" i="5"/>
  <c r="O29" i="5"/>
  <c r="L29" i="5"/>
  <c r="K29" i="5"/>
  <c r="J29" i="5"/>
  <c r="O28" i="5"/>
  <c r="M28" i="5"/>
  <c r="L28" i="5"/>
  <c r="K28" i="5"/>
  <c r="O27" i="5"/>
  <c r="N27" i="5"/>
  <c r="L27" i="5"/>
  <c r="K27" i="5"/>
  <c r="O26" i="5"/>
  <c r="L26" i="5"/>
  <c r="K26" i="5"/>
  <c r="O25" i="5"/>
  <c r="O33" i="5" s="1"/>
  <c r="L25" i="5"/>
  <c r="L33" i="5" s="1"/>
  <c r="K25" i="5"/>
  <c r="K33" i="5" s="1"/>
  <c r="O24" i="5"/>
  <c r="N24" i="5"/>
  <c r="M24" i="5"/>
  <c r="L24" i="5"/>
  <c r="K24" i="5"/>
  <c r="J24" i="5"/>
  <c r="E45" i="7" l="1"/>
  <c r="F24" i="7"/>
  <c r="L47" i="5"/>
  <c r="K87" i="5"/>
  <c r="B19" i="7" s="1"/>
  <c r="L73" i="5"/>
  <c r="C13" i="6" s="1"/>
  <c r="L71" i="5"/>
  <c r="C12" i="6" s="1"/>
  <c r="L67" i="5"/>
  <c r="C8" i="6" s="1"/>
  <c r="L69" i="5"/>
  <c r="C10" i="6" s="1"/>
  <c r="B41" i="6"/>
  <c r="F57" i="6"/>
  <c r="D32" i="7"/>
  <c r="F61" i="6"/>
  <c r="D36" i="7"/>
  <c r="C46" i="7"/>
  <c r="J11" i="8"/>
  <c r="J12" i="8"/>
  <c r="J10" i="8"/>
  <c r="O71" i="5"/>
  <c r="O69" i="5"/>
  <c r="O67" i="5"/>
  <c r="O65" i="5"/>
  <c r="L79" i="5"/>
  <c r="B22" i="7" s="1"/>
  <c r="E82" i="5"/>
  <c r="B28" i="6"/>
  <c r="G44" i="6"/>
  <c r="B44" i="6" s="1"/>
  <c r="F58" i="6"/>
  <c r="N25" i="5"/>
  <c r="N33" i="5" s="1"/>
  <c r="J27" i="5"/>
  <c r="J30" i="5"/>
  <c r="C10" i="8"/>
  <c r="G57" i="6"/>
  <c r="D42" i="7"/>
  <c r="C15" i="7"/>
  <c r="F9" i="6"/>
  <c r="C9" i="8"/>
  <c r="D46" i="7"/>
  <c r="K57" i="5"/>
  <c r="K53" i="5"/>
  <c r="E64" i="6"/>
  <c r="O57" i="5"/>
  <c r="O53" i="5"/>
  <c r="N79" i="5"/>
  <c r="B42" i="7" s="1"/>
  <c r="F42" i="7" s="1"/>
  <c r="M79" i="5"/>
  <c r="B32" i="7" s="1"/>
  <c r="L82" i="5"/>
  <c r="B25" i="7" s="1"/>
  <c r="K82" i="5"/>
  <c r="B15" i="7" s="1"/>
  <c r="F15" i="7" s="1"/>
  <c r="L68" i="5"/>
  <c r="C9" i="6" s="1"/>
  <c r="H79" i="5"/>
  <c r="E80" i="5"/>
  <c r="F33" i="7"/>
  <c r="F82" i="5"/>
  <c r="N82" i="5"/>
  <c r="B45" i="7" s="1"/>
  <c r="I84" i="5"/>
  <c r="G85" i="5"/>
  <c r="D13" i="6"/>
  <c r="D31" i="6"/>
  <c r="G40" i="6"/>
  <c r="C58" i="6"/>
  <c r="C42" i="7"/>
  <c r="J25" i="5"/>
  <c r="J33" i="5" s="1"/>
  <c r="J28" i="5"/>
  <c r="N28" i="5"/>
  <c r="N31" i="5"/>
  <c r="J40" i="5"/>
  <c r="J47" i="5" s="1"/>
  <c r="N40" i="5"/>
  <c r="N47" i="5" s="1"/>
  <c r="L41" i="5"/>
  <c r="L44" i="5"/>
  <c r="G73" i="5"/>
  <c r="M69" i="5" s="1"/>
  <c r="C27" i="6" s="1"/>
  <c r="M45" i="5"/>
  <c r="M43" i="5"/>
  <c r="M41" i="5"/>
  <c r="M47" i="5" s="1"/>
  <c r="M39" i="5"/>
  <c r="K52" i="5"/>
  <c r="C23" i="7"/>
  <c r="G7" i="6"/>
  <c r="F24" i="6"/>
  <c r="D14" i="7"/>
  <c r="E14" i="7" s="1"/>
  <c r="C24" i="7"/>
  <c r="G8" i="6"/>
  <c r="C25" i="7"/>
  <c r="G9" i="6"/>
  <c r="B9" i="6" s="1"/>
  <c r="D15" i="7"/>
  <c r="K56" i="5"/>
  <c r="G11" i="6"/>
  <c r="D17" i="7"/>
  <c r="F28" i="6"/>
  <c r="C27" i="7"/>
  <c r="D18" i="7"/>
  <c r="E18" i="7" s="1"/>
  <c r="F29" i="6"/>
  <c r="G12" i="6"/>
  <c r="B12" i="6" s="1"/>
  <c r="D30" i="6"/>
  <c r="L56" i="5"/>
  <c r="L52" i="5"/>
  <c r="L80" i="5"/>
  <c r="B23" i="7" s="1"/>
  <c r="F23" i="7" s="1"/>
  <c r="K80" i="5"/>
  <c r="B13" i="7" s="1"/>
  <c r="L66" i="5"/>
  <c r="C7" i="6" s="1"/>
  <c r="G82" i="5"/>
  <c r="H84" i="5"/>
  <c r="O70" i="5"/>
  <c r="N85" i="5"/>
  <c r="B48" i="7" s="1"/>
  <c r="M85" i="5"/>
  <c r="B38" i="7" s="1"/>
  <c r="E73" i="5"/>
  <c r="K68" i="5" s="1"/>
  <c r="F80" i="5"/>
  <c r="N80" i="5"/>
  <c r="B43" i="7" s="1"/>
  <c r="F14" i="7"/>
  <c r="I82" i="5"/>
  <c r="G83" i="5"/>
  <c r="H85" i="5"/>
  <c r="F8" i="6"/>
  <c r="E13" i="6"/>
  <c r="F25" i="6"/>
  <c r="F26" i="6"/>
  <c r="C43" i="7"/>
  <c r="D33" i="7"/>
  <c r="E33" i="7" s="1"/>
  <c r="D44" i="7"/>
  <c r="C11" i="8"/>
  <c r="C45" i="7"/>
  <c r="F60" i="6"/>
  <c r="B60" i="6" s="1"/>
  <c r="D35" i="7"/>
  <c r="G43" i="6"/>
  <c r="B43" i="6" s="1"/>
  <c r="D37" i="7"/>
  <c r="E37" i="7" s="1"/>
  <c r="C47" i="7"/>
  <c r="F47" i="7" s="1"/>
  <c r="F62" i="6"/>
  <c r="C6" i="8"/>
  <c r="D48" i="7"/>
  <c r="G63" i="6"/>
  <c r="D64" i="6"/>
  <c r="E47" i="6"/>
  <c r="N58" i="5"/>
  <c r="N54" i="5"/>
  <c r="N60" i="5"/>
  <c r="N81" i="5"/>
  <c r="B44" i="7" s="1"/>
  <c r="M81" i="5"/>
  <c r="B34" i="7" s="1"/>
  <c r="L84" i="5"/>
  <c r="B27" i="7" s="1"/>
  <c r="K84" i="5"/>
  <c r="B17" i="7" s="1"/>
  <c r="L70" i="5"/>
  <c r="C11" i="6" s="1"/>
  <c r="N30" i="5"/>
  <c r="J26" i="5"/>
  <c r="N26" i="5"/>
  <c r="M31" i="5"/>
  <c r="M29" i="5"/>
  <c r="M27" i="5"/>
  <c r="M33" i="5" s="1"/>
  <c r="M25" i="5"/>
  <c r="L39" i="5"/>
  <c r="L42" i="5"/>
  <c r="H73" i="5"/>
  <c r="N65" i="5" s="1"/>
  <c r="C40" i="6" s="1"/>
  <c r="F40" i="6"/>
  <c r="D22" i="7"/>
  <c r="G23" i="6"/>
  <c r="C32" i="7"/>
  <c r="F41" i="6"/>
  <c r="G24" i="6"/>
  <c r="B24" i="6" s="1"/>
  <c r="D23" i="7"/>
  <c r="E23" i="7" s="1"/>
  <c r="D24" i="7"/>
  <c r="E24" i="7" s="1"/>
  <c r="F42" i="6"/>
  <c r="C34" i="7"/>
  <c r="F44" i="6"/>
  <c r="C36" i="7"/>
  <c r="D26" i="7"/>
  <c r="G27" i="6"/>
  <c r="D27" i="7"/>
  <c r="E27" i="7" s="1"/>
  <c r="F45" i="6"/>
  <c r="C37" i="7"/>
  <c r="F37" i="7" s="1"/>
  <c r="D28" i="7"/>
  <c r="E28" i="7" s="1"/>
  <c r="F46" i="6"/>
  <c r="C38" i="7"/>
  <c r="G29" i="6"/>
  <c r="M60" i="5"/>
  <c r="L65" i="5"/>
  <c r="C6" i="6" s="1"/>
  <c r="G80" i="5"/>
  <c r="H82" i="5"/>
  <c r="O68" i="5"/>
  <c r="N83" i="5"/>
  <c r="B46" i="7" s="1"/>
  <c r="F46" i="7" s="1"/>
  <c r="M83" i="5"/>
  <c r="B36" i="7" s="1"/>
  <c r="O73" i="5"/>
  <c r="C64" i="6" s="1"/>
  <c r="K79" i="5"/>
  <c r="B12" i="7" s="1"/>
  <c r="G81" i="5"/>
  <c r="H83" i="5"/>
  <c r="G25" i="6"/>
  <c r="B25" i="6" s="1"/>
  <c r="G45" i="6"/>
  <c r="G61" i="6"/>
  <c r="B61" i="6" s="1"/>
  <c r="C35" i="7"/>
  <c r="F35" i="7" s="1"/>
  <c r="D25" i="7"/>
  <c r="G26" i="6"/>
  <c r="B26" i="6" s="1"/>
  <c r="D48" i="6"/>
  <c r="C49" i="7" l="1"/>
  <c r="D39" i="7"/>
  <c r="E39" i="7" s="1"/>
  <c r="F64" i="6"/>
  <c r="G47" i="6"/>
  <c r="E35" i="7"/>
  <c r="F48" i="7"/>
  <c r="C22" i="7"/>
  <c r="F23" i="6"/>
  <c r="F31" i="6" s="1"/>
  <c r="L60" i="5"/>
  <c r="D12" i="7"/>
  <c r="E12" i="7" s="1"/>
  <c r="G6" i="6"/>
  <c r="F6" i="6"/>
  <c r="F14" i="6" s="1"/>
  <c r="C12" i="7"/>
  <c r="K60" i="5"/>
  <c r="F22" i="7"/>
  <c r="E32" i="7"/>
  <c r="N69" i="5"/>
  <c r="C44" i="6" s="1"/>
  <c r="C39" i="7"/>
  <c r="G30" i="6"/>
  <c r="D29" i="7"/>
  <c r="F47" i="6"/>
  <c r="E22" i="7"/>
  <c r="F44" i="7"/>
  <c r="D38" i="7"/>
  <c r="E38" i="7" s="1"/>
  <c r="F63" i="6"/>
  <c r="B63" i="6" s="1"/>
  <c r="C48" i="7"/>
  <c r="E48" i="7" s="1"/>
  <c r="G46" i="6"/>
  <c r="B46" i="6" s="1"/>
  <c r="N71" i="5"/>
  <c r="C46" i="6" s="1"/>
  <c r="C16" i="7"/>
  <c r="F16" i="7" s="1"/>
  <c r="F10" i="6"/>
  <c r="B8" i="6"/>
  <c r="B7" i="6"/>
  <c r="M71" i="5"/>
  <c r="C29" i="6" s="1"/>
  <c r="C7" i="8"/>
  <c r="D43" i="7"/>
  <c r="E43" i="7" s="1"/>
  <c r="G58" i="6"/>
  <c r="B58" i="6" s="1"/>
  <c r="C17" i="7"/>
  <c r="F17" i="7" s="1"/>
  <c r="F11" i="6"/>
  <c r="D10" i="8"/>
  <c r="F10" i="8" s="1"/>
  <c r="C57" i="6"/>
  <c r="E36" i="7"/>
  <c r="F87" i="5"/>
  <c r="K66" i="5"/>
  <c r="E25" i="7"/>
  <c r="B45" i="6"/>
  <c r="F36" i="7"/>
  <c r="M67" i="5"/>
  <c r="C25" i="6" s="1"/>
  <c r="B29" i="6"/>
  <c r="E26" i="7"/>
  <c r="F48" i="6"/>
  <c r="I87" i="5"/>
  <c r="F27" i="7"/>
  <c r="M65" i="5"/>
  <c r="C23" i="6" s="1"/>
  <c r="E6" i="8"/>
  <c r="F43" i="7"/>
  <c r="F49" i="7" s="1"/>
  <c r="B8" i="7" s="1"/>
  <c r="F38" i="7"/>
  <c r="E15" i="7"/>
  <c r="F32" i="7"/>
  <c r="D47" i="7"/>
  <c r="E47" i="7" s="1"/>
  <c r="C12" i="8"/>
  <c r="C13" i="8" s="1"/>
  <c r="G62" i="6"/>
  <c r="B62" i="6" s="1"/>
  <c r="E46" i="7"/>
  <c r="E42" i="7"/>
  <c r="D11" i="8"/>
  <c r="F11" i="8" s="1"/>
  <c r="C59" i="6"/>
  <c r="F12" i="7"/>
  <c r="H87" i="5"/>
  <c r="N109" i="5"/>
  <c r="N110" i="5" s="1"/>
  <c r="N111" i="5" s="1"/>
  <c r="N88" i="5" s="1"/>
  <c r="N66" i="5"/>
  <c r="C41" i="6" s="1"/>
  <c r="M87" i="5"/>
  <c r="B39" i="7" s="1"/>
  <c r="N73" i="5"/>
  <c r="C47" i="6" s="1"/>
  <c r="N68" i="5"/>
  <c r="C43" i="6" s="1"/>
  <c r="N70" i="5"/>
  <c r="C45" i="6" s="1"/>
  <c r="N67" i="5"/>
  <c r="C42" i="6" s="1"/>
  <c r="E44" i="7"/>
  <c r="B57" i="6"/>
  <c r="G65" i="6"/>
  <c r="D9" i="8"/>
  <c r="F9" i="8" s="1"/>
  <c r="C61" i="6"/>
  <c r="N87" i="5"/>
  <c r="B49" i="7" s="1"/>
  <c r="D8" i="8"/>
  <c r="F8" i="8" s="1"/>
  <c r="C60" i="6"/>
  <c r="B23" i="6"/>
  <c r="G31" i="6"/>
  <c r="F34" i="7"/>
  <c r="D34" i="7"/>
  <c r="E34" i="7" s="1"/>
  <c r="F59" i="6"/>
  <c r="B59" i="6" s="1"/>
  <c r="C44" i="7"/>
  <c r="G42" i="6"/>
  <c r="B42" i="6" s="1"/>
  <c r="K90" i="5"/>
  <c r="K91" i="5" s="1"/>
  <c r="K92" i="5" s="1"/>
  <c r="K93" i="5" s="1"/>
  <c r="K94" i="5" s="1"/>
  <c r="K95" i="5" s="1"/>
  <c r="K96" i="5" s="1"/>
  <c r="K97" i="5" s="1"/>
  <c r="K98" i="5" s="1"/>
  <c r="K88" i="5" s="1"/>
  <c r="K71" i="5"/>
  <c r="K69" i="5"/>
  <c r="K67" i="5"/>
  <c r="K65" i="5"/>
  <c r="K70" i="5"/>
  <c r="E87" i="5"/>
  <c r="K73" i="5"/>
  <c r="D12" i="8"/>
  <c r="F12" i="8" s="1"/>
  <c r="C62" i="6"/>
  <c r="F27" i="6"/>
  <c r="B27" i="6" s="1"/>
  <c r="C26" i="7"/>
  <c r="F26" i="7" s="1"/>
  <c r="D16" i="7"/>
  <c r="G10" i="6"/>
  <c r="B10" i="6" s="1"/>
  <c r="B11" i="6"/>
  <c r="M104" i="5"/>
  <c r="M105" i="5" s="1"/>
  <c r="M106" i="5" s="1"/>
  <c r="M107" i="5" s="1"/>
  <c r="M108" i="5" s="1"/>
  <c r="M88" i="5" s="1"/>
  <c r="L87" i="5"/>
  <c r="M73" i="5"/>
  <c r="C30" i="6" s="1"/>
  <c r="M70" i="5"/>
  <c r="C28" i="6" s="1"/>
  <c r="M68" i="5"/>
  <c r="C26" i="6" s="1"/>
  <c r="M66" i="5"/>
  <c r="C24" i="6" s="1"/>
  <c r="G87" i="5"/>
  <c r="B40" i="6"/>
  <c r="J87" i="5"/>
  <c r="J90" i="5" s="1"/>
  <c r="J91" i="5" s="1"/>
  <c r="J92" i="5" s="1"/>
  <c r="J93" i="5" s="1"/>
  <c r="J94" i="5" s="1"/>
  <c r="J95" i="5" s="1"/>
  <c r="J96" i="5" s="1"/>
  <c r="J97" i="5" s="1"/>
  <c r="J98" i="5" s="1"/>
  <c r="J99" i="5" s="1"/>
  <c r="J100" i="5" s="1"/>
  <c r="J101" i="5" s="1"/>
  <c r="J102" i="5" s="1"/>
  <c r="J103" i="5" s="1"/>
  <c r="J104" i="5" s="1"/>
  <c r="J105" i="5" s="1"/>
  <c r="J106" i="5" s="1"/>
  <c r="J107" i="5" s="1"/>
  <c r="J108" i="5" s="1"/>
  <c r="J109" i="5" s="1"/>
  <c r="J110" i="5" s="1"/>
  <c r="J111" i="5" s="1"/>
  <c r="J88" i="5" s="1"/>
  <c r="F45" i="7"/>
  <c r="F25" i="7"/>
  <c r="O60" i="5"/>
  <c r="C13" i="7"/>
  <c r="E13" i="7" s="1"/>
  <c r="F7" i="6"/>
  <c r="C63" i="6"/>
  <c r="D6" i="8"/>
  <c r="F6" i="8" s="1"/>
  <c r="F65" i="6"/>
  <c r="I9" i="8" l="1"/>
  <c r="I7" i="8"/>
  <c r="I8" i="8"/>
  <c r="G48" i="6"/>
  <c r="E16" i="7"/>
  <c r="O26" i="8"/>
  <c r="O27" i="8"/>
  <c r="O25" i="8"/>
  <c r="C8" i="7"/>
  <c r="F19" i="7"/>
  <c r="F39" i="7"/>
  <c r="B7" i="7" s="1"/>
  <c r="H9" i="8"/>
  <c r="H8" i="8" s="1"/>
  <c r="E7" i="8"/>
  <c r="H10" i="8"/>
  <c r="M20" i="8"/>
  <c r="M19" i="8"/>
  <c r="M21" i="8"/>
  <c r="B30" i="6"/>
  <c r="B47" i="6"/>
  <c r="L18" i="8"/>
  <c r="L16" i="8"/>
  <c r="L17" i="8"/>
  <c r="E17" i="7"/>
  <c r="F29" i="7"/>
  <c r="B6" i="7" s="1"/>
  <c r="G14" i="6"/>
  <c r="B6" i="6"/>
  <c r="B29" i="7"/>
  <c r="L99" i="5"/>
  <c r="L100" i="5" s="1"/>
  <c r="L101" i="5" s="1"/>
  <c r="L102" i="5" s="1"/>
  <c r="L103" i="5" s="1"/>
  <c r="L88" i="5" s="1"/>
  <c r="K14" i="8"/>
  <c r="K15" i="8"/>
  <c r="K13" i="8"/>
  <c r="N24" i="8"/>
  <c r="N22" i="8"/>
  <c r="N23" i="8"/>
  <c r="C19" i="7"/>
  <c r="F13" i="6"/>
  <c r="D49" i="7"/>
  <c r="E49" i="7" s="1"/>
  <c r="G64" i="6"/>
  <c r="B64" i="6" s="1"/>
  <c r="C7" i="7"/>
  <c r="F13" i="7"/>
  <c r="C29" i="7"/>
  <c r="E29" i="7" s="1"/>
  <c r="G13" i="6"/>
  <c r="F30" i="6"/>
  <c r="D19" i="7"/>
  <c r="E19" i="7" s="1"/>
  <c r="B5" i="7" l="1"/>
  <c r="C5" i="7"/>
  <c r="H13" i="8"/>
  <c r="E8" i="8"/>
  <c r="H12" i="8"/>
  <c r="H11" i="8" s="1"/>
  <c r="B13" i="6"/>
  <c r="C6" i="7"/>
  <c r="H15" i="8" l="1"/>
  <c r="H14" i="8" s="1"/>
  <c r="H16" i="8"/>
  <c r="E9" i="8"/>
  <c r="H17" i="8" l="1"/>
  <c r="H19" i="8"/>
  <c r="E10" i="8"/>
  <c r="H18" i="8"/>
  <c r="H21" i="8" l="1"/>
  <c r="H20" i="8" s="1"/>
  <c r="E11" i="8"/>
  <c r="H22" i="8"/>
  <c r="H25" i="8" l="1"/>
  <c r="E12" i="8"/>
  <c r="H24" i="8"/>
  <c r="H23" i="8" s="1"/>
  <c r="H27" i="8" l="1"/>
  <c r="H28" i="8"/>
  <c r="H26" i="8"/>
  <c r="U9" i="3" l="1"/>
  <c r="V9" i="3"/>
  <c r="W9" i="3"/>
  <c r="X9" i="3"/>
  <c r="Y9" i="3"/>
  <c r="Z9" i="3"/>
  <c r="AA9" i="3"/>
  <c r="AB9" i="3"/>
  <c r="AC9" i="3"/>
  <c r="AD9" i="3"/>
  <c r="AE9" i="3"/>
  <c r="AF9" i="3"/>
  <c r="AG9" i="3"/>
  <c r="AH9" i="3"/>
  <c r="U10" i="3"/>
  <c r="V10" i="3"/>
  <c r="W10" i="3"/>
  <c r="X10" i="3"/>
  <c r="Y10" i="3"/>
  <c r="Z10" i="3"/>
  <c r="AA10" i="3"/>
  <c r="AB10" i="3"/>
  <c r="AC10" i="3"/>
  <c r="AD10" i="3"/>
  <c r="AE10" i="3"/>
  <c r="AF10" i="3"/>
  <c r="AG10" i="3"/>
  <c r="AH10" i="3"/>
  <c r="U11" i="3"/>
  <c r="V11" i="3"/>
  <c r="W11" i="3"/>
  <c r="X11" i="3"/>
  <c r="Y11" i="3"/>
  <c r="Z11" i="3"/>
  <c r="AA11" i="3"/>
  <c r="AB11" i="3"/>
  <c r="AC11" i="3"/>
  <c r="AD11" i="3"/>
  <c r="AE11" i="3"/>
  <c r="AF11" i="3"/>
  <c r="AG11" i="3"/>
  <c r="AH11" i="3"/>
  <c r="U12" i="3"/>
  <c r="V12" i="3"/>
  <c r="W12" i="3"/>
  <c r="X12" i="3"/>
  <c r="Y12" i="3"/>
  <c r="Z12" i="3"/>
  <c r="AA12" i="3"/>
  <c r="AB12" i="3"/>
  <c r="AC12" i="3"/>
  <c r="AD12" i="3"/>
  <c r="AE12" i="3"/>
  <c r="AF12" i="3"/>
  <c r="AG12" i="3"/>
  <c r="AH12" i="3"/>
  <c r="AI12" i="3"/>
  <c r="AJ12" i="3"/>
  <c r="F8" i="2" l="1"/>
  <c r="E8" i="2"/>
  <c r="D8" i="2"/>
  <c r="C8" i="2"/>
  <c r="J11" i="1" l="1"/>
  <c r="J10" i="1"/>
  <c r="J9" i="1"/>
  <c r="J8" i="1"/>
  <c r="J7" i="1"/>
</calcChain>
</file>

<file path=xl/sharedStrings.xml><?xml version="1.0" encoding="utf-8"?>
<sst xmlns="http://schemas.openxmlformats.org/spreadsheetml/2006/main" count="573" uniqueCount="269">
  <si>
    <t>Total employment by sex and sector</t>
  </si>
  <si>
    <t>Source:</t>
  </si>
  <si>
    <t>ILO Global Employment Trends 2014 supporting datasets (Share of employment by sector and sex), 23.12.2014</t>
  </si>
  <si>
    <t>http://www.ilo.org/global/research/global-reports/global-employment-trends/2014/WCMS_234879/lang--en/index.htm</t>
  </si>
  <si>
    <t>NB:</t>
  </si>
  <si>
    <t>The ILO total sectoral employment shares are not necessarily the same as (or even particularly close to) those obtained from the WB's WDI (which are not broken down by sex) used in the previous analysis in this workbook.</t>
  </si>
  <si>
    <t>Male</t>
  </si>
  <si>
    <t>Female</t>
  </si>
  <si>
    <t>Agriculture</t>
  </si>
  <si>
    <t>Industry</t>
  </si>
  <si>
    <t>Services</t>
  </si>
  <si>
    <t>Check</t>
  </si>
  <si>
    <t>Sectoral employment by sex</t>
  </si>
  <si>
    <t>ILO Global Employment Trends 2014 supporting datasets (Employment by sector and sex), 7.1.2015</t>
  </si>
  <si>
    <t>Year</t>
  </si>
  <si>
    <t>Country</t>
  </si>
  <si>
    <t xml:space="preserve">Male employment in agriculture </t>
  </si>
  <si>
    <t xml:space="preserve">Female employment in agriculture </t>
  </si>
  <si>
    <t xml:space="preserve">Male employment in industry </t>
  </si>
  <si>
    <t xml:space="preserve">Female employment in industry </t>
  </si>
  <si>
    <t xml:space="preserve">Male employment in services </t>
  </si>
  <si>
    <t xml:space="preserve">Female employment in services </t>
  </si>
  <si>
    <t>Share</t>
  </si>
  <si>
    <t>Myanmar</t>
  </si>
  <si>
    <t>Value added (% of GDP)</t>
  </si>
  <si>
    <t>WB, WDI (September 2014)</t>
  </si>
  <si>
    <t>Agriculture, value added (% of GDP)</t>
  </si>
  <si>
    <t>Industry, value added (% of GDP)</t>
  </si>
  <si>
    <t>Services, etc., value added (% of GDP)</t>
  </si>
  <si>
    <t>Total</t>
  </si>
  <si>
    <t>Ambulance driver</t>
  </si>
  <si>
    <t>Medical X-ray technician</t>
  </si>
  <si>
    <t>Physiotherapist</t>
  </si>
  <si>
    <t>Auxiliary nurse</t>
  </si>
  <si>
    <t>Professional nurse (general)</t>
  </si>
  <si>
    <t>Dentist (general)</t>
  </si>
  <si>
    <t>General physician</t>
  </si>
  <si>
    <t>Kindergarten teacher</t>
  </si>
  <si>
    <t>First-level education teacher</t>
  </si>
  <si>
    <t>Technical education teacher (second level)</t>
  </si>
  <si>
    <t>Mathematics teacher (second level)</t>
  </si>
  <si>
    <t>Teacher in languages and literature (second level)</t>
  </si>
  <si>
    <t>Teacher in languages and literature (third level)</t>
  </si>
  <si>
    <t>Mathematics teacher (third level)</t>
  </si>
  <si>
    <t xml:space="preserve">     </t>
  </si>
  <si>
    <t>Refuse collector</t>
  </si>
  <si>
    <t>Fire-fighter</t>
  </si>
  <si>
    <t>Office clerk</t>
  </si>
  <si>
    <t>Stenographer-typist</t>
  </si>
  <si>
    <t>Clerk of works</t>
  </si>
  <si>
    <t>Card- and tape-punching- machine operator</t>
  </si>
  <si>
    <t>Computer programmer</t>
  </si>
  <si>
    <t>Book-keeping machine operator</t>
  </si>
  <si>
    <t>Bank teller</t>
  </si>
  <si>
    <t>Accountant</t>
  </si>
  <si>
    <t>Telephone switchboard operator</t>
  </si>
  <si>
    <t>Postman</t>
  </si>
  <si>
    <t>Post office counter clerk</t>
  </si>
  <si>
    <t>Aircraft accident fire-fighter</t>
  </si>
  <si>
    <t>Air traffic controller</t>
  </si>
  <si>
    <t>Aircraft loader</t>
  </si>
  <si>
    <t>Aircraft engine mechanic</t>
  </si>
  <si>
    <t>Aircraft cabin attendant</t>
  </si>
  <si>
    <t>Airline ground receptionist</t>
  </si>
  <si>
    <t>Flight operations officer</t>
  </si>
  <si>
    <t>Air transport pilot</t>
  </si>
  <si>
    <t>Dock worker</t>
  </si>
  <si>
    <t>Able seaman</t>
  </si>
  <si>
    <t>Ship's steward (passenger)</t>
  </si>
  <si>
    <t>Ship's chief engineer</t>
  </si>
  <si>
    <t>Long-distance motor truck driver</t>
  </si>
  <si>
    <t>Urban motor truck driver</t>
  </si>
  <si>
    <t>Motor bus driver</t>
  </si>
  <si>
    <t>Automobile mechanic</t>
  </si>
  <si>
    <t>Bus conductor</t>
  </si>
  <si>
    <t>Road transport services supervisor</t>
  </si>
  <si>
    <t>Railway signalman</t>
  </si>
  <si>
    <t>Railway steam-engine fireman</t>
  </si>
  <si>
    <t>Railway engine-driver</t>
  </si>
  <si>
    <t>Railway vehicle loader</t>
  </si>
  <si>
    <t>Railway passenger train guard</t>
  </si>
  <si>
    <t>Railway services supervisor</t>
  </si>
  <si>
    <t>Ticket seller (cash desk cashier)</t>
  </si>
  <si>
    <t>Room attendant or chambermaid</t>
  </si>
  <si>
    <t>Waiter</t>
  </si>
  <si>
    <t>Cook</t>
  </si>
  <si>
    <t>Hotel receptionist</t>
  </si>
  <si>
    <t>Salesperson</t>
  </si>
  <si>
    <t>Cash desk cashier</t>
  </si>
  <si>
    <t>Book-keeper</t>
  </si>
  <si>
    <t>Stock records clerk</t>
  </si>
  <si>
    <t>Labourer</t>
  </si>
  <si>
    <t>Plasterer</t>
  </si>
  <si>
    <t>Construction carpenter</t>
  </si>
  <si>
    <t>Cement finisher</t>
  </si>
  <si>
    <t>Reinforced concreter</t>
  </si>
  <si>
    <t>Bricklayer (construction)</t>
  </si>
  <si>
    <t>Building painter</t>
  </si>
  <si>
    <t>Constructional steel erector</t>
  </si>
  <si>
    <t>Plumber</t>
  </si>
  <si>
    <t>Building electrician</t>
  </si>
  <si>
    <t>Power-generating machinery operator</t>
  </si>
  <si>
    <t>Electric power lineman</t>
  </si>
  <si>
    <t>Power distribution and transmission engineer</t>
  </si>
  <si>
    <t>Ship plater</t>
  </si>
  <si>
    <t>Machinery fitter-assembler</t>
  </si>
  <si>
    <t>Bench moulder (metal)</t>
  </si>
  <si>
    <t>Welder</t>
  </si>
  <si>
    <t>Metalworking machine setter</t>
  </si>
  <si>
    <t>Metal melter</t>
  </si>
  <si>
    <t>Hot-roller (steel)</t>
  </si>
  <si>
    <t>Blast furnaceman (ore smelting)</t>
  </si>
  <si>
    <t>Packer</t>
  </si>
  <si>
    <t>Mixing- and blending-machine operator</t>
  </si>
  <si>
    <t>Supervisor or general foreman</t>
  </si>
  <si>
    <t>Chemistry technician</t>
  </si>
  <si>
    <t>Chemical engineer</t>
  </si>
  <si>
    <t>Bookbinder (machine)</t>
  </si>
  <si>
    <t>Printing pressman</t>
  </si>
  <si>
    <t>Machine compositor</t>
  </si>
  <si>
    <t>Hand compositor</t>
  </si>
  <si>
    <t>Journalist</t>
  </si>
  <si>
    <t>Paper-making-machine operator (wet end)</t>
  </si>
  <si>
    <t>Wood grinder</t>
  </si>
  <si>
    <t>Wooden furniture finisher</t>
  </si>
  <si>
    <t>Cabinetmaker</t>
  </si>
  <si>
    <t>Furniture upholsterer</t>
  </si>
  <si>
    <t>Plywood press operator</t>
  </si>
  <si>
    <t>Veneer cutter</t>
  </si>
  <si>
    <t>Sawmill sawyer</t>
  </si>
  <si>
    <t>Sewing-machine operator</t>
  </si>
  <si>
    <t>Cloth weaver (machine)</t>
  </si>
  <si>
    <t>Loom fixer, tuner</t>
  </si>
  <si>
    <t>Thread and yarn spinner</t>
  </si>
  <si>
    <t>Baker (ovenman)</t>
  </si>
  <si>
    <t>Dairy product processor</t>
  </si>
  <si>
    <t>Quarryman</t>
  </si>
  <si>
    <t>Miner</t>
  </si>
  <si>
    <t>Derrickman</t>
  </si>
  <si>
    <t>Petroleum and natural gas extraction technician</t>
  </si>
  <si>
    <t>Petroleum and natural gas engineer</t>
  </si>
  <si>
    <t>Underground helper, loader</t>
  </si>
  <si>
    <t>Coalmining engineer</t>
  </si>
  <si>
    <t>Inshore (coastal) maritime fisherman</t>
  </si>
  <si>
    <t>Deep-sea fisherman</t>
  </si>
  <si>
    <t>Tree feller and bucker</t>
  </si>
  <si>
    <t>Logger</t>
  </si>
  <si>
    <t>Forestry worker</t>
  </si>
  <si>
    <t>Forest supervisor</t>
  </si>
  <si>
    <t>Teacher</t>
  </si>
  <si>
    <t>Plantation worker</t>
  </si>
  <si>
    <t>Plantation supervisor</t>
  </si>
  <si>
    <t>Field crop farm worker</t>
  </si>
  <si>
    <t>Farm supervisor</t>
  </si>
  <si>
    <t>Description</t>
  </si>
  <si>
    <t>Code</t>
  </si>
  <si>
    <t>http://www.nber.org/oww/</t>
  </si>
  <si>
    <t>ILO (adjusted: Oostendorp, 2012) (stata variable mw3wuus), see</t>
  </si>
  <si>
    <t>Agriculture corresponds to ISIC divisions 1-5 and includes forestry, hunting, and fishing, as well as cultivation of crops and livestock production.</t>
  </si>
  <si>
    <t>Industry corresponds to ISIC divisions 10-45 and includes manufacturing (ISIC divisions 15-37). It comprises value added in mining, manufacturing (also reported as a separate subgroup), construction, electricity, water, and gas.</t>
  </si>
  <si>
    <t>Services correspond to ISIC divisions 50-99 and they include value added in wholesale and retail trade (including hotels and restaurants), transport, and government, financial, professional, and personal services such as education, health care, and real estate services. Also included are imputed bank service charges, import duties, and any statistical discrepancies noted by national compilers as well as discrepancies arising from rescaling.</t>
  </si>
  <si>
    <t>Manufacturing, value added (% of GDP)</t>
  </si>
  <si>
    <t>NON-TRADE DATA:</t>
  </si>
  <si>
    <t>Last updated:</t>
  </si>
  <si>
    <t>By:</t>
  </si>
  <si>
    <t>Note on change made:</t>
  </si>
  <si>
    <t>MYANMAR</t>
  </si>
  <si>
    <t>27 May 2015</t>
  </si>
  <si>
    <t>JK</t>
  </si>
  <si>
    <t>Amendment to description of wages data</t>
  </si>
  <si>
    <t>Relative monthly wages by occupation in US$</t>
  </si>
  <si>
    <t>- occupational wages compared to country average for each year.</t>
  </si>
  <si>
    <t>21.7.2015</t>
  </si>
  <si>
    <t>Addition of labour productivity/sectoral employment analyses based on UN/ILO data (5 pages, starting page 'GVA-productivity2')</t>
  </si>
  <si>
    <t>Gross value added, employment and labour productivity by sector</t>
  </si>
  <si>
    <t>Sources:</t>
  </si>
  <si>
    <t>'Gross value added by kind of economic activity' from UNdata, downloaded July 2015</t>
  </si>
  <si>
    <t>'Employment by sector' from ILO WESO supporting data sets (dated Jan. 2015, downloaded July 2015)</t>
  </si>
  <si>
    <r>
      <t xml:space="preserve">Notes:      </t>
    </r>
    <r>
      <rPr>
        <i/>
        <u/>
        <sz val="9"/>
        <color rgb="FFFF0000"/>
        <rFont val="Calibri"/>
        <family val="2"/>
      </rPr>
      <t>1</t>
    </r>
  </si>
  <si>
    <t>GVA data (based on ISIC Rev. 3.1):</t>
  </si>
  <si>
    <t>a</t>
  </si>
  <si>
    <t>The constant 2005 US$ 'Total value added' figure downloaded from UNdata does not always equate to the total of the individual sectors (other than in 2005)</t>
  </si>
  <si>
    <t>b</t>
  </si>
  <si>
    <t>UN notes on sectoral composition:</t>
  </si>
  <si>
    <t>Agriculture, hunting, forestry, fishing (ISIC A-B)</t>
  </si>
  <si>
    <t>At producers' prices.</t>
  </si>
  <si>
    <t>Mining, Manufacturing, Utilities (ISIC C-E)</t>
  </si>
  <si>
    <t>Manufacturing (ISIC D)</t>
  </si>
  <si>
    <t>Construction (ISIC F)</t>
  </si>
  <si>
    <t>Wholesale, retail trade, restaurants and hotels (ISIC G-H)</t>
  </si>
  <si>
    <t>At producers' prices. Refers to Wholesale and retail trade only.  Restaurants and Hotels are included in "Other activities".</t>
  </si>
  <si>
    <t>Transport, storage and communication (ISIC I)</t>
  </si>
  <si>
    <t>Other Activities (ISIC J-P)</t>
  </si>
  <si>
    <t>Includes gas and water. Includes Hotels and restaurants.</t>
  </si>
  <si>
    <t>Total Value Added</t>
  </si>
  <si>
    <t>Refers to GDP, however, as constant price series are chain-linked, the additivity is lost and is not equal to the actual real GDP figure.</t>
  </si>
  <si>
    <t>c</t>
  </si>
  <si>
    <t>ISIC Section Q (extraterritorial organization and bodies) IS NOT included</t>
  </si>
  <si>
    <t>Employment data (based on ISIC Rev. 4):</t>
  </si>
  <si>
    <t>The employment data have been aggregated (according to correlated ISIC Section) from the 14 sectors available in the ILO WESO dataset to the 7 for which GVA data are available from UNdata.</t>
  </si>
  <si>
    <t>When aggregating the employment data, employment in hotels and restaurants has been included in 'Other' rather than in 'Wholesale &amp; retail'.</t>
  </si>
  <si>
    <t>Utilities' have been included under 'Other activities' (although only gas and water are stated to be included in this sector in the GVA data).</t>
  </si>
  <si>
    <t>d</t>
  </si>
  <si>
    <t>ISIC Section U (extraterritorial organization and bodies) IS included (under 'Other activities').</t>
  </si>
  <si>
    <t>Economic activity</t>
  </si>
  <si>
    <t>Gross value added (current US$ thousands)</t>
  </si>
  <si>
    <t>Gross value added (current, %)</t>
  </si>
  <si>
    <t>https://data.un.org/</t>
  </si>
  <si>
    <t>Own calcs.</t>
  </si>
  <si>
    <t>Mining</t>
  </si>
  <si>
    <t>Manufacturing</t>
  </si>
  <si>
    <t>Construction</t>
  </si>
  <si>
    <t>Wholesale &amp; retail</t>
  </si>
  <si>
    <t>Transport, storage, comms</t>
  </si>
  <si>
    <t>Other (incl. hotels &amp; restaurants, gas &amp; water)</t>
  </si>
  <si>
    <t>Total value added (as per database)</t>
  </si>
  <si>
    <t xml:space="preserve">Author's calc.: </t>
  </si>
  <si>
    <t>Total for individual economic activities as shown above</t>
  </si>
  <si>
    <t>Gross value added (constant 2005 US$ thousands)</t>
  </si>
  <si>
    <t>Gross value added (constant, %)</t>
  </si>
  <si>
    <t>Employment by sector (thousands, male &amp; female)</t>
  </si>
  <si>
    <t>Employment by sector (%)</t>
  </si>
  <si>
    <t>http://www.ilo.org/global/research/global-reports/weso/2015/lang--en/index.htm</t>
  </si>
  <si>
    <t>n/a</t>
  </si>
  <si>
    <t>Other (inc. hotels/restaurants, utilities)</t>
  </si>
  <si>
    <t>Labour productivity (= constant VA per person employed)</t>
  </si>
  <si>
    <t>Relative productivity level (economic activity labour productivity as ratio of Labour Productivity Total)</t>
  </si>
  <si>
    <t>&lt;&lt;No of years in period</t>
  </si>
  <si>
    <t>Labour productivity (index, 1991=100)</t>
  </si>
  <si>
    <t>Annualised growth in labour productivity</t>
  </si>
  <si>
    <t>1991-2013</t>
  </si>
  <si>
    <t>1991-2000</t>
  </si>
  <si>
    <t>2000-05</t>
  </si>
  <si>
    <t>2005-10</t>
  </si>
  <si>
    <t>2010-13</t>
  </si>
  <si>
    <t>Check:</t>
  </si>
  <si>
    <t>Relative productivity and changes in employment</t>
  </si>
  <si>
    <t>Source: see page 'GVA &amp; labour productivity'</t>
  </si>
  <si>
    <t>Size of bubbles represents number of persons engaged in each sector in the later year of each of the periods.</t>
  </si>
  <si>
    <t>PP change in employ-ment</t>
  </si>
  <si>
    <t xml:space="preserve">Rel. product-ivity level </t>
  </si>
  <si>
    <t>Employment (thousands)</t>
  </si>
  <si>
    <t>Sectoral employment share</t>
  </si>
  <si>
    <t>2000</t>
  </si>
  <si>
    <t>1991</t>
  </si>
  <si>
    <t>Other (incl. hotels/restaurants, utilities)</t>
  </si>
  <si>
    <t>Total of above</t>
  </si>
  <si>
    <t>Check totals</t>
  </si>
  <si>
    <t xml:space="preserve">PP Change in share of persons engaged </t>
  </si>
  <si>
    <t>Decomposition of labour productivity change</t>
  </si>
  <si>
    <t>Within sector</t>
  </si>
  <si>
    <t>Structural change</t>
  </si>
  <si>
    <t>Annualised growth in labour prod.</t>
  </si>
  <si>
    <t>Sector share in total employment</t>
  </si>
  <si>
    <t>Change in sector share in total employment</t>
  </si>
  <si>
    <t>2000-1991</t>
  </si>
  <si>
    <t>B*C</t>
  </si>
  <si>
    <t>2005-00</t>
  </si>
  <si>
    <t>2010-05</t>
  </si>
  <si>
    <t>2013-10</t>
  </si>
  <si>
    <t>Productivity gaps 2013</t>
  </si>
  <si>
    <r>
      <t xml:space="preserve">Sort </t>
    </r>
    <r>
      <rPr>
        <sz val="9"/>
        <color rgb="FFFF0000"/>
        <rFont val="Arial"/>
        <family val="2"/>
      </rPr>
      <t>▲</t>
    </r>
  </si>
  <si>
    <t>Original order</t>
  </si>
  <si>
    <t>Sector</t>
  </si>
  <si>
    <t>Employment share 2013</t>
  </si>
  <si>
    <t>Relative productivity 2013</t>
  </si>
  <si>
    <t>Cumulation of employment share</t>
  </si>
  <si>
    <t xml:space="preserve">Mining &amp; utilities </t>
  </si>
  <si>
    <t>Other (including hotels &amp; restaurants)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</si>
</sst>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0_-;\-* #,##0_-;_-* &quot;-&quot;_-;_-@_-"/>
    <numFmt numFmtId="43" formatCode="_-* #,##0.00_-;\-* #,##0.00_-;_-* &quot;-&quot;??_-;_-@_-"/>
    <numFmt numFmtId="164" formatCode="0.0"/>
    <numFmt numFmtId="165" formatCode="_ * #,##0.00_ ;_ * \-#,##0.00_ ;_ * &quot;-&quot;??_ ;_ @_ "/>
    <numFmt numFmtId="166" formatCode="#,##0_ ;\-#,##0\ "/>
    <numFmt numFmtId="167" formatCode="_-* #,##0.0_-;\-* #,##0.0_-;_-* &quot;-&quot;_-;_-@_-"/>
    <numFmt numFmtId="172" formatCode="#,##0.0"/>
    <numFmt numFmtId="173" formatCode="_-* #,##0_-;\-* #,##0_-;_-* &quot;-&quot;??_-;_-@_-"/>
    <numFmt numFmtId="174" formatCode="_-* #,##0.0_-;\-* #,##0.0_-;_-* &quot;-&quot;??_-;_-@_-"/>
    <numFmt numFmtId="175" formatCode="0.0%"/>
    <numFmt numFmtId="176" formatCode="#,##0.0_ ;\-#,##0.0\ "/>
    <numFmt numFmtId="177" formatCode="#,##0.000"/>
  </numFmts>
  <fonts count="53" x14ac:knownFonts="1">
    <font>
      <sz val="9"/>
      <color theme="1"/>
      <name val="Calibri"/>
      <family val="2"/>
    </font>
    <font>
      <sz val="9"/>
      <color theme="1"/>
      <name val="Calibri"/>
      <family val="2"/>
    </font>
    <font>
      <sz val="9"/>
      <color rgb="FFFF0000"/>
      <name val="Calibri"/>
      <family val="2"/>
    </font>
    <font>
      <b/>
      <sz val="9"/>
      <color theme="1"/>
      <name val="Calibri"/>
      <family val="2"/>
    </font>
    <font>
      <b/>
      <u/>
      <sz val="11"/>
      <color theme="1"/>
      <name val="Calibri"/>
      <family val="2"/>
    </font>
    <font>
      <i/>
      <sz val="9"/>
      <color rgb="FFFF0000"/>
      <name val="Calibri"/>
      <family val="2"/>
    </font>
    <font>
      <i/>
      <sz val="9"/>
      <color theme="1"/>
      <name val="Calibri"/>
      <family val="2"/>
    </font>
    <font>
      <u/>
      <sz val="11"/>
      <color theme="10"/>
      <name val="Calibri"/>
      <family val="2"/>
      <scheme val="minor"/>
    </font>
    <font>
      <i/>
      <u/>
      <sz val="9"/>
      <color theme="10"/>
      <name val="Calibri"/>
      <family val="2"/>
      <scheme val="minor"/>
    </font>
    <font>
      <b/>
      <i/>
      <sz val="9"/>
      <color rgb="FFFF0000"/>
      <name val="Calibri"/>
      <family val="2"/>
    </font>
    <font>
      <sz val="9"/>
      <name val="Calibri"/>
      <family val="2"/>
      <scheme val="minor"/>
    </font>
    <font>
      <sz val="9"/>
      <color theme="3" tint="-0.499984740745262"/>
      <name val="Calibri"/>
      <family val="2"/>
      <scheme val="minor"/>
    </font>
    <font>
      <sz val="9"/>
      <color rgb="FFFF0000"/>
      <name val="Calibri"/>
      <family val="2"/>
      <scheme val="minor"/>
    </font>
    <font>
      <i/>
      <sz val="9"/>
      <color rgb="FFFF0000"/>
      <name val="Calibri"/>
      <family val="2"/>
      <scheme val="minor"/>
    </font>
    <font>
      <b/>
      <sz val="9"/>
      <name val="Calibri"/>
      <family val="2"/>
      <scheme val="minor"/>
    </font>
    <font>
      <i/>
      <sz val="9"/>
      <name val="Calibri"/>
      <family val="2"/>
      <scheme val="minor"/>
    </font>
    <font>
      <sz val="11"/>
      <color theme="1"/>
      <name val="Calibri"/>
      <family val="2"/>
      <scheme val="minor"/>
    </font>
    <font>
      <sz val="10"/>
      <color theme="1"/>
      <name val="Arial"/>
      <family val="2"/>
    </font>
    <font>
      <sz val="10"/>
      <name val="MS Sans Serif"/>
      <family val="2"/>
    </font>
    <font>
      <b/>
      <sz val="9"/>
      <color theme="1"/>
      <name val="Calibri"/>
      <family val="2"/>
      <scheme val="minor"/>
    </font>
    <font>
      <sz val="9"/>
      <color theme="1"/>
      <name val="Calibri"/>
      <family val="2"/>
      <scheme val="minor"/>
    </font>
    <font>
      <sz val="9"/>
      <name val="Calibri"/>
      <family val="2"/>
    </font>
    <font>
      <b/>
      <sz val="9"/>
      <name val="Calibri"/>
      <family val="2"/>
    </font>
    <font>
      <b/>
      <u/>
      <sz val="11"/>
      <color rgb="FFFF0000"/>
      <name val="Calibri"/>
      <family val="2"/>
    </font>
    <font>
      <u/>
      <sz val="9"/>
      <color theme="10"/>
      <name val="Calibri"/>
      <family val="2"/>
    </font>
    <font>
      <i/>
      <sz val="9"/>
      <color theme="1"/>
      <name val="Calibri"/>
      <family val="2"/>
      <scheme val="minor"/>
    </font>
    <font>
      <b/>
      <u/>
      <sz val="9"/>
      <color theme="1"/>
      <name val="Calibri"/>
      <family val="2"/>
    </font>
    <font>
      <sz val="9"/>
      <color rgb="FF000000"/>
      <name val="Calibri"/>
      <family val="2"/>
    </font>
    <font>
      <b/>
      <u/>
      <sz val="11"/>
      <color rgb="FF000000"/>
      <name val="Calibri"/>
      <family val="2"/>
    </font>
    <font>
      <i/>
      <sz val="9"/>
      <color rgb="FF000000"/>
      <name val="Calibri"/>
      <family val="2"/>
    </font>
    <font>
      <i/>
      <sz val="9"/>
      <name val="Calibri"/>
      <family val="2"/>
    </font>
    <font>
      <u/>
      <sz val="9"/>
      <color theme="10"/>
      <name val="Calibri"/>
      <family val="2"/>
      <scheme val="minor"/>
    </font>
    <font>
      <b/>
      <sz val="9"/>
      <color theme="0"/>
      <name val="Calibri"/>
      <family val="2"/>
    </font>
    <font>
      <i/>
      <u/>
      <sz val="9"/>
      <color rgb="FFFF0000"/>
      <name val="Calibri"/>
      <family val="2"/>
    </font>
    <font>
      <b/>
      <sz val="11"/>
      <color theme="1"/>
      <name val="Calibri"/>
      <family val="2"/>
    </font>
    <font>
      <b/>
      <sz val="11"/>
      <color theme="4"/>
      <name val="Calibri"/>
      <family val="2"/>
    </font>
    <font>
      <sz val="11"/>
      <color theme="1"/>
      <name val="Calibri"/>
      <family val="2"/>
    </font>
    <font>
      <sz val="9"/>
      <color theme="4"/>
      <name val="Calibri"/>
      <family val="2"/>
    </font>
    <font>
      <b/>
      <sz val="9"/>
      <color theme="4"/>
      <name val="Calibri"/>
      <family val="2"/>
      <scheme val="minor"/>
    </font>
    <font>
      <sz val="9"/>
      <color theme="4"/>
      <name val="Calibri"/>
      <family val="2"/>
      <scheme val="minor"/>
    </font>
    <font>
      <i/>
      <sz val="9"/>
      <color theme="4"/>
      <name val="Calibri"/>
      <family val="2"/>
      <scheme val="minor"/>
    </font>
    <font>
      <i/>
      <sz val="9"/>
      <color theme="4"/>
      <name val="Calibri"/>
      <family val="2"/>
    </font>
    <font>
      <b/>
      <sz val="9"/>
      <color theme="4"/>
      <name val="Calibri"/>
      <family val="2"/>
    </font>
    <font>
      <b/>
      <sz val="11"/>
      <color theme="4"/>
      <name val="Calibri"/>
      <family val="2"/>
      <scheme val="minor"/>
    </font>
    <font>
      <b/>
      <u/>
      <sz val="11"/>
      <name val="Calibri"/>
      <family val="2"/>
      <scheme val="minor"/>
    </font>
    <font>
      <u/>
      <sz val="9"/>
      <color theme="1"/>
      <name val="Calibri"/>
      <family val="2"/>
      <scheme val="minor"/>
    </font>
    <font>
      <b/>
      <sz val="11"/>
      <color theme="0"/>
      <name val="Calibri"/>
      <family val="2"/>
      <scheme val="minor"/>
    </font>
    <font>
      <b/>
      <sz val="8"/>
      <color theme="1"/>
      <name val="Calibri"/>
      <family val="2"/>
      <scheme val="minor"/>
    </font>
    <font>
      <b/>
      <sz val="8"/>
      <name val="Calibri"/>
      <family val="2"/>
      <scheme val="minor"/>
    </font>
    <font>
      <b/>
      <sz val="9"/>
      <color rgb="FFFF0000"/>
      <name val="Calibri"/>
      <family val="2"/>
      <scheme val="minor"/>
    </font>
    <font>
      <b/>
      <u/>
      <sz val="11"/>
      <color rgb="FFFF0000"/>
      <name val="Calibri"/>
      <family val="2"/>
      <scheme val="minor"/>
    </font>
    <font>
      <sz val="9"/>
      <color rgb="FFFF0000"/>
      <name val="Arial"/>
      <family val="2"/>
    </font>
    <font>
      <b/>
      <sz val="9"/>
      <color rgb="FFFF0000"/>
      <name val="Calibri"/>
      <family val="2"/>
    </font>
  </fonts>
  <fills count="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CFF99"/>
        <bgColor indexed="64"/>
      </patternFill>
    </fill>
    <fill>
      <patternFill patternType="solid">
        <fgColor theme="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0">
    <xf numFmtId="0" fontId="0" fillId="0" borderId="0"/>
    <xf numFmtId="9" fontId="1" fillId="0" borderId="0" applyFont="0" applyFill="0" applyBorder="0" applyAlignment="0" applyProtection="0"/>
    <xf numFmtId="0" fontId="7" fillId="0" borderId="0" applyNumberFormat="0" applyFill="0" applyBorder="0" applyAlignment="0" applyProtection="0"/>
    <xf numFmtId="165" fontId="16" fillId="0" borderId="0" applyFont="0" applyFill="0" applyBorder="0" applyAlignment="0" applyProtection="0"/>
    <xf numFmtId="43" fontId="17" fillId="0" borderId="0" applyFont="0" applyFill="0" applyBorder="0" applyAlignment="0" applyProtection="0"/>
    <xf numFmtId="0" fontId="17" fillId="0" borderId="0"/>
    <xf numFmtId="0" fontId="18" fillId="0" borderId="0"/>
    <xf numFmtId="9" fontId="17" fillId="0" borderId="0" applyFont="0" applyFill="0" applyBorder="0" applyAlignment="0" applyProtection="0"/>
    <xf numFmtId="0" fontId="24" fillId="0" borderId="0" applyNumberFormat="0" applyFill="0" applyBorder="0" applyAlignment="0" applyProtection="0"/>
    <xf numFmtId="43" fontId="1" fillId="0" borderId="0" applyFont="0" applyFill="0" applyBorder="0" applyAlignment="0" applyProtection="0"/>
  </cellStyleXfs>
  <cellXfs count="317">
    <xf numFmtId="0" fontId="0" fillId="0" borderId="0" xfId="0"/>
    <xf numFmtId="0" fontId="4" fillId="0" borderId="0" xfId="0" quotePrefix="1" applyFont="1" applyAlignment="1">
      <alignment horizontal="left" vertical="top"/>
    </xf>
    <xf numFmtId="0" fontId="0" fillId="0" borderId="0" xfId="0" applyFont="1" applyAlignment="1">
      <alignment vertical="top"/>
    </xf>
    <xf numFmtId="0" fontId="5" fillId="0" borderId="0" xfId="0" applyFont="1" applyAlignment="1">
      <alignment vertical="top"/>
    </xf>
    <xf numFmtId="0" fontId="6" fillId="0" borderId="0" xfId="0" applyFont="1" applyAlignment="1">
      <alignment vertical="top"/>
    </xf>
    <xf numFmtId="0" fontId="6" fillId="0" borderId="0" xfId="0" quotePrefix="1" applyFont="1" applyAlignment="1">
      <alignment horizontal="left" vertical="top"/>
    </xf>
    <xf numFmtId="0" fontId="8" fillId="0" borderId="0" xfId="2" applyFont="1" applyAlignment="1">
      <alignment horizontal="left" vertical="top"/>
    </xf>
    <xf numFmtId="0" fontId="2" fillId="0" borderId="0" xfId="0" applyFont="1" applyAlignment="1">
      <alignment vertical="top"/>
    </xf>
    <xf numFmtId="0" fontId="2" fillId="0" borderId="0" xfId="0" quotePrefix="1" applyFont="1" applyAlignment="1">
      <alignment horizontal="left" vertical="top" wrapText="1"/>
    </xf>
    <xf numFmtId="0" fontId="3" fillId="0" borderId="0" xfId="0" applyFont="1" applyAlignment="1">
      <alignment vertical="top"/>
    </xf>
    <xf numFmtId="0" fontId="3" fillId="0" borderId="0" xfId="0" applyFont="1" applyAlignment="1">
      <alignment horizontal="center" vertical="top"/>
    </xf>
    <xf numFmtId="1" fontId="10" fillId="2" borderId="1" xfId="0" applyNumberFormat="1" applyFont="1" applyFill="1" applyBorder="1" applyAlignment="1">
      <alignment horizontal="center" vertical="center"/>
    </xf>
    <xf numFmtId="164" fontId="11" fillId="2" borderId="1" xfId="0" applyNumberFormat="1" applyFont="1" applyFill="1" applyBorder="1" applyAlignment="1">
      <alignment horizontal="left" vertical="center"/>
    </xf>
    <xf numFmtId="164" fontId="10" fillId="2" borderId="1" xfId="0" applyNumberFormat="1" applyFont="1" applyFill="1" applyBorder="1" applyAlignment="1">
      <alignment horizontal="center" vertical="center"/>
    </xf>
    <xf numFmtId="164" fontId="12" fillId="2" borderId="1" xfId="0" applyNumberFormat="1" applyFont="1" applyFill="1" applyBorder="1" applyAlignment="1">
      <alignment horizontal="center" vertical="center"/>
    </xf>
    <xf numFmtId="0" fontId="8" fillId="0" borderId="0" xfId="2" quotePrefix="1" applyFont="1" applyAlignment="1">
      <alignment horizontal="left" vertical="top"/>
    </xf>
    <xf numFmtId="0" fontId="14" fillId="3" borderId="2" xfId="0" applyFont="1" applyFill="1" applyBorder="1" applyAlignment="1">
      <alignment horizontal="center" vertical="top" wrapText="1"/>
    </xf>
    <xf numFmtId="0" fontId="14" fillId="3" borderId="3" xfId="0" applyFont="1" applyFill="1" applyBorder="1" applyAlignment="1">
      <alignment horizontal="center" vertical="top" wrapText="1"/>
    </xf>
    <xf numFmtId="0" fontId="14" fillId="3" borderId="3" xfId="0" quotePrefix="1" applyFont="1" applyFill="1" applyBorder="1" applyAlignment="1">
      <alignment horizontal="center" vertical="top" wrapText="1"/>
    </xf>
    <xf numFmtId="0" fontId="14" fillId="3" borderId="1" xfId="0" applyFont="1" applyFill="1" applyBorder="1" applyAlignment="1">
      <alignment horizontal="center" vertical="top" wrapText="1"/>
    </xf>
    <xf numFmtId="0" fontId="14" fillId="3" borderId="4" xfId="0" applyFont="1" applyFill="1" applyBorder="1" applyAlignment="1">
      <alignment vertical="top"/>
    </xf>
    <xf numFmtId="9" fontId="15" fillId="3" borderId="1" xfId="1" applyFont="1" applyFill="1" applyBorder="1" applyAlignment="1">
      <alignment horizontal="center" vertical="top" wrapText="1"/>
    </xf>
    <xf numFmtId="0" fontId="14" fillId="4" borderId="1" xfId="0" applyFont="1" applyFill="1" applyBorder="1" applyAlignment="1">
      <alignment vertical="top"/>
    </xf>
    <xf numFmtId="9" fontId="14" fillId="4" borderId="1" xfId="1" applyFont="1" applyFill="1" applyBorder="1" applyAlignment="1">
      <alignment horizontal="center" vertical="top" wrapText="1"/>
    </xf>
    <xf numFmtId="0" fontId="11" fillId="2" borderId="1" xfId="0" applyFont="1" applyFill="1" applyBorder="1" applyAlignment="1">
      <alignment horizontal="left" vertical="top"/>
    </xf>
    <xf numFmtId="166" fontId="11" fillId="2" borderId="1" xfId="3" applyNumberFormat="1" applyFont="1" applyFill="1" applyBorder="1" applyAlignment="1">
      <alignment vertical="top"/>
    </xf>
    <xf numFmtId="9" fontId="11" fillId="2" borderId="1" xfId="1" applyFont="1" applyFill="1" applyBorder="1" applyAlignment="1">
      <alignment horizontal="center" vertical="top"/>
    </xf>
    <xf numFmtId="0" fontId="4" fillId="0" borderId="0" xfId="0" applyFont="1"/>
    <xf numFmtId="0" fontId="6" fillId="0" borderId="0" xfId="0" applyFont="1"/>
    <xf numFmtId="0" fontId="6" fillId="0" borderId="0" xfId="0" quotePrefix="1" applyFont="1" applyAlignment="1">
      <alignment horizontal="left"/>
    </xf>
    <xf numFmtId="0" fontId="0" fillId="3" borderId="1" xfId="0" applyFill="1" applyBorder="1"/>
    <xf numFmtId="0" fontId="19" fillId="3" borderId="1" xfId="0" applyFont="1" applyFill="1" applyBorder="1" applyAlignment="1">
      <alignment horizontal="center" vertical="top"/>
    </xf>
    <xf numFmtId="0" fontId="20" fillId="0" borderId="1" xfId="0" applyFont="1" applyBorder="1" applyAlignment="1">
      <alignment vertical="top"/>
    </xf>
    <xf numFmtId="167" fontId="20" fillId="0" borderId="1" xfId="0" applyNumberFormat="1" applyFont="1" applyBorder="1" applyAlignment="1">
      <alignment vertical="top"/>
    </xf>
    <xf numFmtId="0" fontId="0" fillId="0" borderId="1" xfId="0" applyBorder="1"/>
    <xf numFmtId="0" fontId="3" fillId="0" borderId="1" xfId="0" applyFont="1" applyFill="1" applyBorder="1"/>
    <xf numFmtId="167" fontId="3" fillId="0" borderId="1" xfId="0" applyNumberFormat="1" applyFont="1" applyBorder="1"/>
    <xf numFmtId="0" fontId="21" fillId="0" borderId="0" xfId="0" applyFont="1" applyAlignment="1">
      <alignment horizontal="center"/>
    </xf>
    <xf numFmtId="0" fontId="20" fillId="0" borderId="1" xfId="0" applyFont="1" applyBorder="1" applyAlignment="1">
      <alignment vertical="center" wrapText="1"/>
    </xf>
    <xf numFmtId="0" fontId="1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xf>
    <xf numFmtId="0" fontId="3" fillId="0" borderId="0" xfId="0" applyFont="1" applyAlignment="1">
      <alignment horizontal="center"/>
    </xf>
    <xf numFmtId="0" fontId="23" fillId="0" borderId="0" xfId="0" applyFont="1"/>
    <xf numFmtId="0" fontId="20" fillId="0" borderId="0" xfId="0" quotePrefix="1" applyFont="1" applyAlignment="1">
      <alignment horizontal="left"/>
    </xf>
    <xf numFmtId="0" fontId="25" fillId="0" borderId="1" xfId="0" applyFont="1" applyBorder="1" applyAlignment="1">
      <alignment vertical="top"/>
    </xf>
    <xf numFmtId="167" fontId="25" fillId="0" borderId="1" xfId="0" applyNumberFormat="1" applyFont="1" applyBorder="1" applyAlignment="1">
      <alignment vertical="top"/>
    </xf>
    <xf numFmtId="0" fontId="0" fillId="0" borderId="0" xfId="0" applyAlignment="1">
      <alignment vertical="top"/>
    </xf>
    <xf numFmtId="0" fontId="23" fillId="0" borderId="0" xfId="0" applyFont="1" applyAlignment="1">
      <alignment vertical="top"/>
    </xf>
    <xf numFmtId="0" fontId="26" fillId="0" borderId="0" xfId="0" applyFont="1" applyAlignment="1">
      <alignment vertical="top"/>
    </xf>
    <xf numFmtId="49" fontId="27" fillId="0" borderId="0" xfId="0" applyNumberFormat="1" applyFont="1" applyAlignment="1">
      <alignment vertical="top"/>
    </xf>
    <xf numFmtId="0" fontId="27" fillId="0" borderId="0" xfId="0" applyFont="1" applyAlignment="1">
      <alignment vertical="top"/>
    </xf>
    <xf numFmtId="0" fontId="27" fillId="0" borderId="0" xfId="0" applyFont="1" applyAlignment="1">
      <alignment horizontal="left" vertical="top"/>
    </xf>
    <xf numFmtId="164" fontId="13" fillId="2" borderId="1" xfId="0" applyNumberFormat="1" applyFont="1" applyFill="1" applyBorder="1" applyAlignment="1">
      <alignment horizontal="center" vertical="center"/>
    </xf>
    <xf numFmtId="0" fontId="3" fillId="3" borderId="1" xfId="0" applyFont="1" applyFill="1" applyBorder="1" applyAlignment="1">
      <alignment vertical="top"/>
    </xf>
    <xf numFmtId="0" fontId="9" fillId="3" borderId="1" xfId="0" applyFont="1" applyFill="1" applyBorder="1" applyAlignment="1">
      <alignment horizontal="center" vertical="top"/>
    </xf>
    <xf numFmtId="0" fontId="9" fillId="3" borderId="1" xfId="0" quotePrefix="1" applyFont="1" applyFill="1" applyBorder="1" applyAlignment="1">
      <alignment horizontal="center" vertical="top"/>
    </xf>
    <xf numFmtId="0" fontId="3" fillId="3" borderId="1" xfId="0" applyFont="1" applyFill="1" applyBorder="1" applyAlignment="1">
      <alignment horizontal="center" vertical="top"/>
    </xf>
    <xf numFmtId="0" fontId="5" fillId="3" borderId="1" xfId="0" quotePrefix="1" applyFont="1" applyFill="1" applyBorder="1" applyAlignment="1">
      <alignment horizontal="center" vertical="top"/>
    </xf>
    <xf numFmtId="0" fontId="6" fillId="3" borderId="1" xfId="0" quotePrefix="1" applyFont="1" applyFill="1" applyBorder="1" applyAlignment="1">
      <alignment horizontal="center" vertical="top"/>
    </xf>
    <xf numFmtId="0" fontId="6" fillId="3" borderId="1" xfId="0" applyFont="1" applyFill="1" applyBorder="1" applyAlignment="1">
      <alignment horizontal="center" vertical="top"/>
    </xf>
    <xf numFmtId="0" fontId="28" fillId="0" borderId="0" xfId="0" applyFont="1" applyAlignment="1">
      <alignment horizontal="left"/>
    </xf>
    <xf numFmtId="0" fontId="29" fillId="0" borderId="0" xfId="0" applyFont="1"/>
    <xf numFmtId="0" fontId="29" fillId="0" borderId="0" xfId="0" applyFont="1" applyAlignment="1">
      <alignment horizontal="left"/>
    </xf>
    <xf numFmtId="0" fontId="30" fillId="0" borderId="0" xfId="0" applyFont="1" applyAlignment="1">
      <alignment horizontal="left"/>
    </xf>
    <xf numFmtId="0" fontId="22"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19" fillId="3" borderId="1" xfId="0" applyFont="1" applyFill="1" applyBorder="1" applyAlignment="1">
      <alignment horizontal="center" vertical="center" wrapText="1"/>
    </xf>
    <xf numFmtId="0" fontId="3" fillId="3" borderId="1" xfId="0" applyFont="1" applyFill="1" applyBorder="1" applyAlignment="1">
      <alignment horizontal="center"/>
    </xf>
    <xf numFmtId="0" fontId="10"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20" fillId="4" borderId="1" xfId="0" applyFont="1" applyFill="1" applyBorder="1" applyAlignment="1">
      <alignment vertical="center" wrapText="1"/>
    </xf>
    <xf numFmtId="0" fontId="3" fillId="3" borderId="1" xfId="0" applyFont="1" applyFill="1" applyBorder="1" applyAlignment="1">
      <alignment horizontal="center" vertical="top"/>
    </xf>
    <xf numFmtId="0" fontId="31" fillId="0" borderId="0" xfId="2" applyFont="1" applyAlignment="1">
      <alignment horizontal="left"/>
    </xf>
    <xf numFmtId="0" fontId="2" fillId="0" borderId="0" xfId="0" quotePrefix="1" applyFont="1" applyAlignment="1">
      <alignment horizontal="left" vertical="top" wrapText="1"/>
    </xf>
    <xf numFmtId="0" fontId="3" fillId="3" borderId="1" xfId="0" applyFont="1" applyFill="1" applyBorder="1" applyAlignment="1">
      <alignment horizontal="center" vertical="top"/>
    </xf>
    <xf numFmtId="0" fontId="3" fillId="3" borderId="1" xfId="0" quotePrefix="1" applyFont="1" applyFill="1" applyBorder="1" applyAlignment="1">
      <alignment horizontal="center" vertical="top"/>
    </xf>
    <xf numFmtId="0" fontId="4" fillId="0" borderId="0" xfId="0" quotePrefix="1" applyFont="1" applyFill="1" applyAlignment="1">
      <alignment horizontal="left" vertical="top"/>
    </xf>
    <xf numFmtId="0" fontId="4" fillId="0" borderId="0" xfId="0" applyFont="1" applyFill="1" applyAlignment="1">
      <alignment vertical="top"/>
    </xf>
    <xf numFmtId="0" fontId="0" fillId="0" borderId="0" xfId="0" applyFill="1" applyAlignment="1">
      <alignment vertical="top"/>
    </xf>
    <xf numFmtId="0" fontId="6" fillId="0" borderId="0" xfId="0" applyFont="1" applyFill="1" applyAlignment="1">
      <alignment vertical="top"/>
    </xf>
    <xf numFmtId="49" fontId="6" fillId="0" borderId="0" xfId="0" applyNumberFormat="1" applyFont="1" applyFill="1" applyAlignment="1">
      <alignment vertical="top"/>
    </xf>
    <xf numFmtId="0" fontId="6" fillId="0" borderId="0" xfId="0" quotePrefix="1" applyFont="1" applyFill="1" applyAlignment="1">
      <alignment horizontal="left" vertical="top"/>
    </xf>
    <xf numFmtId="0" fontId="5" fillId="0" borderId="0" xfId="0" quotePrefix="1" applyFont="1" applyFill="1" applyAlignment="1">
      <alignment horizontal="left" vertical="top"/>
    </xf>
    <xf numFmtId="0" fontId="33" fillId="0" borderId="0" xfId="0" quotePrefix="1" applyFont="1" applyFill="1" applyAlignment="1">
      <alignment horizontal="left" vertical="top"/>
    </xf>
    <xf numFmtId="0" fontId="5" fillId="0" borderId="0" xfId="0" applyFont="1" applyFill="1" applyAlignment="1">
      <alignment vertical="top"/>
    </xf>
    <xf numFmtId="49" fontId="5" fillId="0" borderId="0" xfId="0" applyNumberFormat="1" applyFont="1" applyFill="1" applyAlignment="1">
      <alignment vertical="top"/>
    </xf>
    <xf numFmtId="0" fontId="5" fillId="0" borderId="0" xfId="0" applyFont="1" applyFill="1" applyAlignment="1">
      <alignment horizontal="right" vertical="top"/>
    </xf>
    <xf numFmtId="0" fontId="13" fillId="0" borderId="0" xfId="0" applyFont="1" applyAlignment="1">
      <alignment vertical="top" wrapText="1"/>
    </xf>
    <xf numFmtId="0" fontId="13" fillId="0" borderId="0" xfId="0" applyFont="1" applyAlignment="1">
      <alignment vertical="top"/>
    </xf>
    <xf numFmtId="0" fontId="13" fillId="0" borderId="0" xfId="0" applyFont="1" applyBorder="1" applyAlignment="1"/>
    <xf numFmtId="0" fontId="5" fillId="0" borderId="0" xfId="0" applyFont="1" applyFill="1" applyBorder="1" applyAlignment="1">
      <alignment vertical="top"/>
    </xf>
    <xf numFmtId="0" fontId="13" fillId="0" borderId="0" xfId="0" applyFont="1" applyBorder="1"/>
    <xf numFmtId="0" fontId="13" fillId="0" borderId="0" xfId="0" quotePrefix="1" applyFont="1" applyBorder="1" applyAlignment="1">
      <alignment horizontal="left"/>
    </xf>
    <xf numFmtId="0" fontId="13" fillId="0" borderId="0" xfId="0" quotePrefix="1" applyFont="1" applyAlignment="1">
      <alignment horizontal="left" vertical="top"/>
    </xf>
    <xf numFmtId="0" fontId="33" fillId="0" borderId="0" xfId="0" applyFont="1" applyFill="1" applyAlignment="1">
      <alignment vertical="top"/>
    </xf>
    <xf numFmtId="0" fontId="34" fillId="3" borderId="3" xfId="0" applyFont="1" applyFill="1" applyBorder="1" applyAlignment="1">
      <alignment horizontal="center" vertical="top"/>
    </xf>
    <xf numFmtId="0" fontId="34" fillId="3" borderId="5" xfId="0" applyFont="1" applyFill="1" applyBorder="1" applyAlignment="1">
      <alignment horizontal="center" vertical="top"/>
    </xf>
    <xf numFmtId="0" fontId="34" fillId="3" borderId="6" xfId="0" applyFont="1" applyFill="1" applyBorder="1" applyAlignment="1">
      <alignment horizontal="center" vertical="top"/>
    </xf>
    <xf numFmtId="0" fontId="34" fillId="3" borderId="7" xfId="0" quotePrefix="1" applyFont="1" applyFill="1" applyBorder="1" applyAlignment="1">
      <alignment horizontal="center" vertical="top"/>
    </xf>
    <xf numFmtId="0" fontId="34" fillId="3" borderId="8" xfId="0" applyFont="1" applyFill="1" applyBorder="1" applyAlignment="1">
      <alignment horizontal="center" vertical="top"/>
    </xf>
    <xf numFmtId="0" fontId="34" fillId="3" borderId="9" xfId="0" applyFont="1" applyFill="1" applyBorder="1" applyAlignment="1">
      <alignment horizontal="center" vertical="top"/>
    </xf>
    <xf numFmtId="0" fontId="35" fillId="3" borderId="7" xfId="0" quotePrefix="1" applyFont="1" applyFill="1" applyBorder="1" applyAlignment="1">
      <alignment horizontal="center" vertical="top"/>
    </xf>
    <xf numFmtId="0" fontId="35" fillId="3" borderId="8" xfId="0" applyFont="1" applyFill="1" applyBorder="1" applyAlignment="1">
      <alignment horizontal="center" vertical="top"/>
    </xf>
    <xf numFmtId="0" fontId="35" fillId="3" borderId="9" xfId="0" applyFont="1" applyFill="1" applyBorder="1" applyAlignment="1">
      <alignment horizontal="center" vertical="top"/>
    </xf>
    <xf numFmtId="0" fontId="36" fillId="0" borderId="0" xfId="0" applyFont="1" applyFill="1" applyAlignment="1">
      <alignment vertical="top"/>
    </xf>
    <xf numFmtId="0" fontId="3" fillId="3" borderId="10" xfId="0" applyFont="1" applyFill="1" applyBorder="1" applyAlignment="1">
      <alignment horizontal="center" vertical="top"/>
    </xf>
    <xf numFmtId="0" fontId="3" fillId="3" borderId="11" xfId="0" applyFont="1" applyFill="1" applyBorder="1" applyAlignment="1">
      <alignment horizontal="center" vertical="top"/>
    </xf>
    <xf numFmtId="0" fontId="3" fillId="3" borderId="0" xfId="0" applyFont="1" applyFill="1" applyBorder="1" applyAlignment="1">
      <alignment horizontal="center" vertical="top"/>
    </xf>
    <xf numFmtId="0" fontId="24" fillId="3" borderId="7" xfId="8" applyFill="1" applyBorder="1" applyAlignment="1">
      <alignment horizontal="center" vertical="top"/>
    </xf>
    <xf numFmtId="0" fontId="24" fillId="3" borderId="8" xfId="8" applyFill="1" applyBorder="1" applyAlignment="1">
      <alignment horizontal="center" vertical="top"/>
    </xf>
    <xf numFmtId="0" fontId="24" fillId="3" borderId="9" xfId="8" applyFill="1" applyBorder="1" applyAlignment="1">
      <alignment horizontal="center" vertical="top"/>
    </xf>
    <xf numFmtId="0" fontId="37" fillId="3" borderId="7" xfId="0" applyFont="1" applyFill="1" applyBorder="1" applyAlignment="1">
      <alignment horizontal="center"/>
    </xf>
    <xf numFmtId="0" fontId="37" fillId="3" borderId="8" xfId="0" applyFont="1" applyFill="1" applyBorder="1" applyAlignment="1">
      <alignment horizontal="center"/>
    </xf>
    <xf numFmtId="0" fontId="37" fillId="3" borderId="9" xfId="0" applyFont="1" applyFill="1" applyBorder="1" applyAlignment="1">
      <alignment horizontal="center"/>
    </xf>
    <xf numFmtId="0" fontId="14" fillId="3" borderId="12" xfId="0" quotePrefix="1" applyNumberFormat="1" applyFont="1" applyFill="1" applyBorder="1" applyAlignment="1">
      <alignment horizontal="center" vertical="top"/>
    </xf>
    <xf numFmtId="0" fontId="14" fillId="3" borderId="13" xfId="0" quotePrefix="1" applyNumberFormat="1" applyFont="1" applyFill="1" applyBorder="1" applyAlignment="1">
      <alignment horizontal="center" vertical="top"/>
    </xf>
    <xf numFmtId="0" fontId="14" fillId="3" borderId="13" xfId="0" quotePrefix="1" applyNumberFormat="1" applyFont="1" applyFill="1" applyBorder="1" applyAlignment="1">
      <alignment horizontal="center" vertical="top"/>
    </xf>
    <xf numFmtId="0" fontId="14" fillId="3" borderId="1" xfId="0" quotePrefix="1" applyNumberFormat="1" applyFont="1" applyFill="1" applyBorder="1" applyAlignment="1">
      <alignment horizontal="center" vertical="top"/>
    </xf>
    <xf numFmtId="0" fontId="38" fillId="3" borderId="1" xfId="0" quotePrefix="1" applyNumberFormat="1" applyFont="1" applyFill="1" applyBorder="1" applyAlignment="1">
      <alignment horizontal="center" vertical="top"/>
    </xf>
    <xf numFmtId="0" fontId="0" fillId="0" borderId="0" xfId="0" applyFill="1" applyAlignment="1">
      <alignment horizontal="center" vertical="top"/>
    </xf>
    <xf numFmtId="3" fontId="10" fillId="0" borderId="7" xfId="0" applyNumberFormat="1" applyFont="1" applyFill="1" applyBorder="1" applyAlignment="1">
      <alignment horizontal="left" vertical="top"/>
    </xf>
    <xf numFmtId="3" fontId="10" fillId="0" borderId="9" xfId="0" applyNumberFormat="1" applyFont="1" applyFill="1" applyBorder="1" applyAlignment="1">
      <alignment horizontal="left" vertical="top"/>
    </xf>
    <xf numFmtId="0" fontId="0" fillId="0" borderId="1" xfId="0" applyBorder="1" applyAlignment="1">
      <alignment horizontal="center"/>
    </xf>
    <xf numFmtId="41" fontId="1" fillId="0" borderId="1" xfId="9" applyNumberFormat="1" applyFont="1" applyFill="1" applyBorder="1" applyAlignment="1">
      <alignment vertical="top"/>
    </xf>
    <xf numFmtId="172" fontId="39" fillId="5" borderId="1" xfId="0" quotePrefix="1" applyNumberFormat="1" applyFont="1" applyFill="1" applyBorder="1" applyAlignment="1">
      <alignment horizontal="right" vertical="top"/>
    </xf>
    <xf numFmtId="3" fontId="10" fillId="0" borderId="7" xfId="0" quotePrefix="1" applyNumberFormat="1" applyFont="1" applyFill="1" applyBorder="1" applyAlignment="1">
      <alignment horizontal="left" vertical="top"/>
    </xf>
    <xf numFmtId="3" fontId="14" fillId="0" borderId="7" xfId="0" quotePrefix="1" applyNumberFormat="1" applyFont="1" applyFill="1" applyBorder="1" applyAlignment="1">
      <alignment horizontal="left" vertical="top"/>
    </xf>
    <xf numFmtId="3" fontId="14" fillId="0" borderId="9" xfId="0" applyNumberFormat="1" applyFont="1" applyFill="1" applyBorder="1" applyAlignment="1">
      <alignment horizontal="left" vertical="top"/>
    </xf>
    <xf numFmtId="3" fontId="14" fillId="0" borderId="9" xfId="0" applyNumberFormat="1" applyFont="1" applyFill="1" applyBorder="1" applyAlignment="1">
      <alignment horizontal="left" vertical="top"/>
    </xf>
    <xf numFmtId="41" fontId="3" fillId="0" borderId="1" xfId="9" applyNumberFormat="1" applyFont="1" applyFill="1" applyBorder="1" applyAlignment="1">
      <alignment vertical="top"/>
    </xf>
    <xf numFmtId="172" fontId="38" fillId="5" borderId="1" xfId="0" quotePrefix="1" applyNumberFormat="1" applyFont="1" applyFill="1" applyBorder="1" applyAlignment="1">
      <alignment horizontal="right" vertical="top"/>
    </xf>
    <xf numFmtId="0" fontId="3" fillId="0" borderId="0" xfId="0" applyFont="1" applyFill="1" applyAlignment="1">
      <alignment vertical="top"/>
    </xf>
    <xf numFmtId="3" fontId="40" fillId="0" borderId="3" xfId="0" quotePrefix="1" applyNumberFormat="1" applyFont="1" applyFill="1" applyBorder="1" applyAlignment="1">
      <alignment horizontal="left" vertical="top"/>
    </xf>
    <xf numFmtId="3" fontId="40" fillId="0" borderId="5" xfId="0" quotePrefix="1" applyNumberFormat="1" applyFont="1" applyFill="1" applyBorder="1" applyAlignment="1">
      <alignment horizontal="left" vertical="top"/>
    </xf>
    <xf numFmtId="3" fontId="40" fillId="0" borderId="5" xfId="0" quotePrefix="1" applyNumberFormat="1" applyFont="1" applyFill="1" applyBorder="1" applyAlignment="1">
      <alignment horizontal="left" vertical="top"/>
    </xf>
    <xf numFmtId="3" fontId="40" fillId="0" borderId="2" xfId="0" applyNumberFormat="1" applyFont="1" applyFill="1" applyBorder="1" applyAlignment="1">
      <alignment horizontal="right" vertical="top"/>
    </xf>
    <xf numFmtId="3" fontId="40" fillId="5" borderId="2" xfId="0" applyNumberFormat="1" applyFont="1" applyFill="1" applyBorder="1" applyAlignment="1">
      <alignment horizontal="right" vertical="top"/>
    </xf>
    <xf numFmtId="0" fontId="41" fillId="0" borderId="0" xfId="0" applyFont="1" applyFill="1" applyBorder="1" applyAlignment="1">
      <alignment vertical="top"/>
    </xf>
    <xf numFmtId="3" fontId="40" fillId="0" borderId="12" xfId="0" quotePrefix="1" applyNumberFormat="1" applyFont="1" applyFill="1" applyBorder="1" applyAlignment="1">
      <alignment horizontal="left" vertical="top"/>
    </xf>
    <xf numFmtId="3" fontId="40" fillId="0" borderId="13" xfId="0" quotePrefix="1" applyNumberFormat="1" applyFont="1" applyFill="1" applyBorder="1" applyAlignment="1">
      <alignment horizontal="left" vertical="top"/>
    </xf>
    <xf numFmtId="3" fontId="40" fillId="0" borderId="13" xfId="0" quotePrefix="1" applyNumberFormat="1" applyFont="1" applyFill="1" applyBorder="1" applyAlignment="1">
      <alignment horizontal="left" vertical="top"/>
    </xf>
    <xf numFmtId="3" fontId="40" fillId="0" borderId="4" xfId="0" applyNumberFormat="1" applyFont="1" applyFill="1" applyBorder="1" applyAlignment="1">
      <alignment horizontal="right" vertical="top"/>
    </xf>
    <xf numFmtId="172" fontId="40" fillId="5" borderId="4" xfId="0" applyNumberFormat="1" applyFont="1" applyFill="1" applyBorder="1" applyAlignment="1">
      <alignment horizontal="right" vertical="top"/>
    </xf>
    <xf numFmtId="0" fontId="34" fillId="3" borderId="5" xfId="0" applyFont="1" applyFill="1" applyBorder="1" applyAlignment="1">
      <alignment horizontal="center" vertical="top"/>
    </xf>
    <xf numFmtId="0" fontId="34" fillId="3" borderId="1" xfId="0" quotePrefix="1" applyFont="1" applyFill="1" applyBorder="1" applyAlignment="1">
      <alignment horizontal="center" vertical="top"/>
    </xf>
    <xf numFmtId="0" fontId="34" fillId="3" borderId="1" xfId="0" applyFont="1" applyFill="1" applyBorder="1" applyAlignment="1">
      <alignment horizontal="center" vertical="top"/>
    </xf>
    <xf numFmtId="0" fontId="35" fillId="3" borderId="1" xfId="0" quotePrefix="1" applyFont="1" applyFill="1" applyBorder="1" applyAlignment="1">
      <alignment horizontal="center" vertical="top"/>
    </xf>
    <xf numFmtId="0" fontId="35" fillId="3" borderId="1" xfId="0" applyFont="1" applyFill="1" applyBorder="1" applyAlignment="1">
      <alignment horizontal="center" vertical="top"/>
    </xf>
    <xf numFmtId="0" fontId="14" fillId="3" borderId="1" xfId="0" applyNumberFormat="1" applyFont="1" applyFill="1" applyBorder="1" applyAlignment="1">
      <alignment horizontal="center" vertical="top"/>
    </xf>
    <xf numFmtId="0" fontId="14" fillId="3" borderId="1" xfId="0" applyFont="1" applyFill="1" applyBorder="1" applyAlignment="1">
      <alignment horizontal="center" vertical="top"/>
    </xf>
    <xf numFmtId="0" fontId="38" fillId="3" borderId="1" xfId="0" applyNumberFormat="1" applyFont="1" applyFill="1" applyBorder="1" applyAlignment="1">
      <alignment horizontal="center" vertical="top"/>
    </xf>
    <xf numFmtId="0" fontId="38" fillId="3" borderId="1" xfId="0" applyFont="1" applyFill="1" applyBorder="1" applyAlignment="1">
      <alignment horizontal="center" vertical="top"/>
    </xf>
    <xf numFmtId="41" fontId="1" fillId="6" borderId="1" xfId="9" applyNumberFormat="1" applyFont="1" applyFill="1" applyBorder="1" applyAlignment="1">
      <alignment vertical="top"/>
    </xf>
    <xf numFmtId="173" fontId="41" fillId="0" borderId="2" xfId="0" applyNumberFormat="1" applyFont="1" applyFill="1" applyBorder="1" applyAlignment="1">
      <alignment vertical="top"/>
    </xf>
    <xf numFmtId="173" fontId="41" fillId="5" borderId="2" xfId="0" applyNumberFormat="1" applyFont="1" applyFill="1" applyBorder="1" applyAlignment="1">
      <alignment vertical="top"/>
    </xf>
    <xf numFmtId="0" fontId="24" fillId="3" borderId="7" xfId="8" quotePrefix="1" applyFill="1" applyBorder="1" applyAlignment="1">
      <alignment horizontal="center" vertical="top"/>
    </xf>
    <xf numFmtId="0" fontId="24" fillId="3" borderId="8" xfId="8" quotePrefix="1" applyFill="1" applyBorder="1" applyAlignment="1">
      <alignment horizontal="center" vertical="top"/>
    </xf>
    <xf numFmtId="0" fontId="24" fillId="3" borderId="9" xfId="8" quotePrefix="1" applyFill="1" applyBorder="1" applyAlignment="1">
      <alignment horizontal="center" vertical="top"/>
    </xf>
    <xf numFmtId="0" fontId="42" fillId="3" borderId="1" xfId="0" applyFont="1" applyFill="1" applyBorder="1" applyAlignment="1">
      <alignment horizontal="center" vertical="top"/>
    </xf>
    <xf numFmtId="0" fontId="0" fillId="0" borderId="1" xfId="0" applyFill="1" applyBorder="1" applyAlignment="1">
      <alignment horizontal="center" vertical="top"/>
    </xf>
    <xf numFmtId="173" fontId="1" fillId="0" borderId="1" xfId="9" applyNumberFormat="1" applyFont="1" applyBorder="1" applyAlignment="1">
      <alignment vertical="top"/>
    </xf>
    <xf numFmtId="0" fontId="37" fillId="5" borderId="1" xfId="0" applyFont="1" applyFill="1" applyBorder="1" applyAlignment="1">
      <alignment horizontal="center" vertical="top"/>
    </xf>
    <xf numFmtId="174" fontId="37" fillId="5" borderId="1" xfId="9" applyNumberFormat="1" applyFont="1" applyFill="1" applyBorder="1" applyAlignment="1">
      <alignment vertical="top"/>
    </xf>
    <xf numFmtId="173" fontId="0" fillId="0" borderId="1" xfId="9" applyNumberFormat="1" applyFont="1" applyBorder="1"/>
    <xf numFmtId="0" fontId="41" fillId="0" borderId="2" xfId="0" applyFont="1" applyFill="1" applyBorder="1" applyAlignment="1">
      <alignment horizontal="center" vertical="top"/>
    </xf>
    <xf numFmtId="0" fontId="41" fillId="5" borderId="2" xfId="0" applyFont="1" applyFill="1" applyBorder="1" applyAlignment="1">
      <alignment horizontal="center" vertical="top"/>
    </xf>
    <xf numFmtId="0" fontId="41" fillId="0" borderId="4" xfId="0" applyFont="1" applyFill="1" applyBorder="1" applyAlignment="1">
      <alignment horizontal="center" vertical="top"/>
    </xf>
    <xf numFmtId="0" fontId="41" fillId="5" borderId="4" xfId="0" applyFont="1" applyFill="1" applyBorder="1" applyAlignment="1">
      <alignment horizontal="center" vertical="top"/>
    </xf>
    <xf numFmtId="3" fontId="40" fillId="5" borderId="4" xfId="0" applyNumberFormat="1" applyFont="1" applyFill="1" applyBorder="1" applyAlignment="1">
      <alignment horizontal="right" vertical="top"/>
    </xf>
    <xf numFmtId="0" fontId="43" fillId="3" borderId="1" xfId="5" quotePrefix="1" applyFont="1" applyFill="1" applyBorder="1" applyAlignment="1">
      <alignment horizontal="center" vertical="top" wrapText="1"/>
    </xf>
    <xf numFmtId="0" fontId="43" fillId="3" borderId="7" xfId="5" quotePrefix="1" applyFont="1" applyFill="1" applyBorder="1" applyAlignment="1">
      <alignment horizontal="center" vertical="top" wrapText="1"/>
    </xf>
    <xf numFmtId="0" fontId="43" fillId="3" borderId="8" xfId="5" quotePrefix="1" applyFont="1" applyFill="1" applyBorder="1" applyAlignment="1">
      <alignment horizontal="center" vertical="top" wrapText="1"/>
    </xf>
    <xf numFmtId="0" fontId="43" fillId="3" borderId="9" xfId="5" quotePrefix="1" applyFont="1" applyFill="1" applyBorder="1" applyAlignment="1">
      <alignment horizontal="center" vertical="top" wrapText="1"/>
    </xf>
    <xf numFmtId="0" fontId="40" fillId="3" borderId="7" xfId="5" quotePrefix="1" applyFont="1" applyFill="1" applyBorder="1" applyAlignment="1">
      <alignment horizontal="center" vertical="top" wrapText="1"/>
    </xf>
    <xf numFmtId="0" fontId="40" fillId="3" borderId="8" xfId="5" quotePrefix="1" applyFont="1" applyFill="1" applyBorder="1" applyAlignment="1">
      <alignment horizontal="center" vertical="top" wrapText="1"/>
    </xf>
    <xf numFmtId="0" fontId="40" fillId="3" borderId="9" xfId="5" quotePrefix="1" applyFont="1" applyFill="1" applyBorder="1" applyAlignment="1">
      <alignment horizontal="center" vertical="top" wrapText="1"/>
    </xf>
    <xf numFmtId="173" fontId="37" fillId="5" borderId="1" xfId="9" applyNumberFormat="1" applyFont="1" applyFill="1" applyBorder="1" applyAlignment="1">
      <alignment vertical="top"/>
    </xf>
    <xf numFmtId="173" fontId="41" fillId="5" borderId="2" xfId="9" applyNumberFormat="1" applyFont="1" applyFill="1" applyBorder="1" applyAlignment="1">
      <alignment vertical="top"/>
    </xf>
    <xf numFmtId="174" fontId="41" fillId="5" borderId="2" xfId="9" applyNumberFormat="1" applyFont="1" applyFill="1" applyBorder="1" applyAlignment="1">
      <alignment vertical="top"/>
    </xf>
    <xf numFmtId="0" fontId="0" fillId="0" borderId="0" xfId="0" applyFill="1" applyBorder="1" applyAlignment="1">
      <alignment vertical="top"/>
    </xf>
    <xf numFmtId="173" fontId="41" fillId="5" borderId="4" xfId="9" applyNumberFormat="1" applyFont="1" applyFill="1" applyBorder="1" applyAlignment="1">
      <alignment vertical="top"/>
    </xf>
    <xf numFmtId="174" fontId="37" fillId="5" borderId="4" xfId="9" applyNumberFormat="1" applyFont="1" applyFill="1" applyBorder="1" applyAlignment="1">
      <alignment vertical="top"/>
    </xf>
    <xf numFmtId="3" fontId="40" fillId="0" borderId="0" xfId="0" quotePrefix="1" applyNumberFormat="1" applyFont="1" applyFill="1" applyBorder="1" applyAlignment="1">
      <alignment horizontal="left" vertical="top"/>
    </xf>
    <xf numFmtId="0" fontId="41" fillId="0" borderId="0" xfId="0" applyFont="1" applyFill="1" applyBorder="1" applyAlignment="1">
      <alignment horizontal="center" vertical="top"/>
    </xf>
    <xf numFmtId="173" fontId="41" fillId="0" borderId="0" xfId="9" applyNumberFormat="1" applyFont="1" applyFill="1" applyBorder="1" applyAlignment="1">
      <alignment vertical="top"/>
    </xf>
    <xf numFmtId="174" fontId="37" fillId="0" borderId="0" xfId="9" applyNumberFormat="1" applyFont="1" applyFill="1" applyBorder="1" applyAlignment="1">
      <alignment vertical="top"/>
    </xf>
    <xf numFmtId="0" fontId="41" fillId="0" borderId="0" xfId="0" applyFont="1" applyFill="1" applyAlignment="1">
      <alignment vertical="top"/>
    </xf>
    <xf numFmtId="0" fontId="2" fillId="0" borderId="1" xfId="0" applyFont="1" applyFill="1" applyBorder="1" applyAlignment="1">
      <alignment horizontal="center" vertical="top"/>
    </xf>
    <xf numFmtId="0" fontId="2" fillId="0" borderId="0" xfId="0" applyFont="1" applyFill="1" applyAlignment="1">
      <alignment vertical="top"/>
    </xf>
    <xf numFmtId="0" fontId="43" fillId="3" borderId="1" xfId="0" quotePrefix="1" applyFont="1" applyFill="1" applyBorder="1" applyAlignment="1">
      <alignment horizontal="center" vertical="top"/>
    </xf>
    <xf numFmtId="0" fontId="35" fillId="3" borderId="7" xfId="0" quotePrefix="1" applyFont="1" applyFill="1" applyBorder="1" applyAlignment="1">
      <alignment horizontal="center" vertical="top" wrapText="1"/>
    </xf>
    <xf numFmtId="0" fontId="35" fillId="3" borderId="8" xfId="0" quotePrefix="1" applyFont="1" applyFill="1" applyBorder="1" applyAlignment="1">
      <alignment horizontal="center" vertical="top" wrapText="1"/>
    </xf>
    <xf numFmtId="0" fontId="35" fillId="3" borderId="9" xfId="0" quotePrefix="1" applyFont="1" applyFill="1" applyBorder="1" applyAlignment="1">
      <alignment horizontal="center" vertical="top" wrapText="1"/>
    </xf>
    <xf numFmtId="0" fontId="3" fillId="3" borderId="11" xfId="0" applyFont="1" applyFill="1" applyBorder="1" applyAlignment="1">
      <alignment horizontal="center" vertical="top"/>
    </xf>
    <xf numFmtId="0" fontId="40" fillId="3" borderId="1" xfId="5" quotePrefix="1" applyFont="1" applyFill="1" applyBorder="1" applyAlignment="1">
      <alignment horizontal="center" vertical="top" wrapText="1"/>
    </xf>
    <xf numFmtId="0" fontId="42" fillId="3" borderId="1" xfId="0" applyFont="1" applyFill="1" applyBorder="1" applyAlignment="1">
      <alignment horizontal="center" vertical="top" wrapText="1"/>
    </xf>
    <xf numFmtId="3" fontId="10" fillId="5" borderId="9" xfId="0" applyNumberFormat="1" applyFont="1" applyFill="1" applyBorder="1" applyAlignment="1">
      <alignment horizontal="left" vertical="top"/>
    </xf>
    <xf numFmtId="0" fontId="37" fillId="5" borderId="1" xfId="0" applyFont="1" applyFill="1" applyBorder="1" applyAlignment="1">
      <alignment vertical="top"/>
    </xf>
    <xf numFmtId="164" fontId="37" fillId="5" borderId="1" xfId="0" applyNumberFormat="1" applyFont="1" applyFill="1" applyBorder="1" applyAlignment="1">
      <alignment vertical="top"/>
    </xf>
    <xf numFmtId="175" fontId="37" fillId="5" borderId="1" xfId="1" applyNumberFormat="1" applyFont="1" applyFill="1" applyBorder="1" applyAlignment="1">
      <alignment vertical="top"/>
    </xf>
    <xf numFmtId="3" fontId="40" fillId="5" borderId="5" xfId="0" quotePrefix="1" applyNumberFormat="1" applyFont="1" applyFill="1" applyBorder="1" applyAlignment="1">
      <alignment horizontal="left" vertical="top"/>
    </xf>
    <xf numFmtId="0" fontId="41" fillId="5" borderId="2" xfId="0" applyFont="1" applyFill="1" applyBorder="1" applyAlignment="1">
      <alignment vertical="top"/>
    </xf>
    <xf numFmtId="175" fontId="37" fillId="5" borderId="2" xfId="1" applyNumberFormat="1" applyFont="1" applyFill="1" applyBorder="1" applyAlignment="1">
      <alignment vertical="top"/>
    </xf>
    <xf numFmtId="3" fontId="40" fillId="5" borderId="13" xfId="0" quotePrefix="1" applyNumberFormat="1" applyFont="1" applyFill="1" applyBorder="1" applyAlignment="1">
      <alignment horizontal="left" vertical="top"/>
    </xf>
    <xf numFmtId="0" fontId="37" fillId="5" borderId="4" xfId="0" applyFont="1" applyFill="1" applyBorder="1" applyAlignment="1">
      <alignment vertical="top"/>
    </xf>
    <xf numFmtId="164" fontId="37" fillId="5" borderId="4" xfId="0" applyNumberFormat="1" applyFont="1" applyFill="1" applyBorder="1" applyAlignment="1">
      <alignment vertical="top"/>
    </xf>
    <xf numFmtId="175" fontId="37" fillId="5" borderId="4" xfId="1" applyNumberFormat="1" applyFont="1" applyFill="1" applyBorder="1" applyAlignment="1">
      <alignment vertical="top"/>
    </xf>
    <xf numFmtId="173" fontId="5" fillId="0" borderId="0" xfId="0" applyNumberFormat="1" applyFont="1" applyFill="1" applyAlignment="1">
      <alignment vertical="top"/>
    </xf>
    <xf numFmtId="173" fontId="5" fillId="0" borderId="0" xfId="9" applyNumberFormat="1" applyFont="1" applyFill="1" applyAlignment="1">
      <alignment vertical="top"/>
    </xf>
    <xf numFmtId="0" fontId="44" fillId="0" borderId="0" xfId="5" applyFont="1" applyAlignment="1">
      <alignment vertical="top"/>
    </xf>
    <xf numFmtId="0" fontId="45" fillId="0" borderId="0" xfId="5" applyFont="1" applyAlignment="1">
      <alignment vertical="top"/>
    </xf>
    <xf numFmtId="0" fontId="20" fillId="0" borderId="0" xfId="5" applyFont="1" applyAlignment="1">
      <alignment vertical="top"/>
    </xf>
    <xf numFmtId="0" fontId="20" fillId="0" borderId="0" xfId="5" applyFont="1" applyBorder="1" applyAlignment="1">
      <alignment vertical="top"/>
    </xf>
    <xf numFmtId="0" fontId="12" fillId="0" borderId="0" xfId="0" quotePrefix="1" applyFont="1" applyAlignment="1">
      <alignment horizontal="left"/>
    </xf>
    <xf numFmtId="0" fontId="46" fillId="4" borderId="5" xfId="5" applyFont="1" applyFill="1" applyBorder="1" applyAlignment="1">
      <alignment horizontal="center" vertical="center"/>
    </xf>
    <xf numFmtId="175" fontId="47" fillId="3" borderId="1" xfId="5" quotePrefix="1" applyNumberFormat="1" applyFont="1" applyFill="1" applyBorder="1" applyAlignment="1">
      <alignment horizontal="center" vertical="top" wrapText="1"/>
    </xf>
    <xf numFmtId="0" fontId="47" fillId="3" borderId="1" xfId="5" quotePrefix="1" applyFont="1" applyFill="1" applyBorder="1" applyAlignment="1">
      <alignment horizontal="center" vertical="top" wrapText="1"/>
    </xf>
    <xf numFmtId="0" fontId="47" fillId="3" borderId="1" xfId="5" quotePrefix="1" applyFont="1" applyFill="1" applyBorder="1" applyAlignment="1">
      <alignment horizontal="center" vertical="top" wrapText="1"/>
    </xf>
    <xf numFmtId="0" fontId="47" fillId="3" borderId="1" xfId="5" applyFont="1" applyFill="1" applyBorder="1" applyAlignment="1">
      <alignment horizontal="center" vertical="top" wrapText="1"/>
    </xf>
    <xf numFmtId="0" fontId="19" fillId="0" borderId="0" xfId="5" applyFont="1" applyAlignment="1">
      <alignment horizontal="center" vertical="top"/>
    </xf>
    <xf numFmtId="0" fontId="19" fillId="0" borderId="0" xfId="5" applyFont="1" applyBorder="1" applyAlignment="1">
      <alignment horizontal="center" vertical="top"/>
    </xf>
    <xf numFmtId="0" fontId="46" fillId="4" borderId="13" xfId="5" applyFont="1" applyFill="1" applyBorder="1" applyAlignment="1">
      <alignment horizontal="center" vertical="center"/>
    </xf>
    <xf numFmtId="175" fontId="25" fillId="3" borderId="1" xfId="5" quotePrefix="1" applyNumberFormat="1" applyFont="1" applyFill="1" applyBorder="1" applyAlignment="1">
      <alignment horizontal="center" vertical="top" wrapText="1"/>
    </xf>
    <xf numFmtId="0" fontId="25" fillId="3" borderId="1" xfId="5" quotePrefix="1" applyFont="1" applyFill="1" applyBorder="1" applyAlignment="1">
      <alignment horizontal="center" vertical="top" wrapText="1"/>
    </xf>
    <xf numFmtId="0" fontId="25" fillId="3" borderId="1" xfId="5" quotePrefix="1" applyFont="1" applyFill="1" applyBorder="1" applyAlignment="1">
      <alignment horizontal="center" vertical="top"/>
    </xf>
    <xf numFmtId="0" fontId="25" fillId="0" borderId="0" xfId="5" applyFont="1" applyAlignment="1">
      <alignment horizontal="center" vertical="top"/>
    </xf>
    <xf numFmtId="0" fontId="25" fillId="0" borderId="0" xfId="5" applyFont="1" applyBorder="1" applyAlignment="1">
      <alignment horizontal="center" vertical="top"/>
    </xf>
    <xf numFmtId="3" fontId="10" fillId="0" borderId="7" xfId="0" applyNumberFormat="1" applyFont="1" applyFill="1" applyBorder="1" applyAlignment="1">
      <alignment vertical="top"/>
    </xf>
    <xf numFmtId="176" fontId="10" fillId="5" borderId="1" xfId="0" applyNumberFormat="1" applyFont="1" applyFill="1" applyBorder="1" applyAlignment="1">
      <alignment vertical="top"/>
    </xf>
    <xf numFmtId="176" fontId="20" fillId="5" borderId="1" xfId="7" applyNumberFormat="1" applyFont="1" applyFill="1" applyBorder="1" applyAlignment="1">
      <alignment vertical="top"/>
    </xf>
    <xf numFmtId="166" fontId="20" fillId="5" borderId="1" xfId="5" applyNumberFormat="1" applyFont="1" applyFill="1" applyBorder="1"/>
    <xf numFmtId="3" fontId="10" fillId="0" borderId="7" xfId="0" quotePrefix="1" applyNumberFormat="1" applyFont="1" applyFill="1" applyBorder="1" applyAlignment="1">
      <alignment vertical="top"/>
    </xf>
    <xf numFmtId="3" fontId="10" fillId="0" borderId="7" xfId="0" quotePrefix="1" applyNumberFormat="1" applyFont="1" applyFill="1" applyBorder="1" applyAlignment="1">
      <alignment horizontal="left" vertical="top"/>
    </xf>
    <xf numFmtId="0" fontId="14" fillId="0" borderId="1" xfId="5" applyFont="1" applyFill="1" applyBorder="1" applyAlignment="1">
      <alignment horizontal="left" vertical="top"/>
    </xf>
    <xf numFmtId="176" fontId="14" fillId="5" borderId="1" xfId="0" applyNumberFormat="1" applyFont="1" applyFill="1" applyBorder="1" applyAlignment="1">
      <alignment vertical="top"/>
    </xf>
    <xf numFmtId="176" fontId="19" fillId="5" borderId="1" xfId="7" applyNumberFormat="1" applyFont="1" applyFill="1" applyBorder="1" applyAlignment="1">
      <alignment vertical="top"/>
    </xf>
    <xf numFmtId="166" fontId="19" fillId="5" borderId="1" xfId="5" applyNumberFormat="1" applyFont="1" applyFill="1" applyBorder="1"/>
    <xf numFmtId="0" fontId="19" fillId="0" borderId="0" xfId="5" applyFont="1" applyAlignment="1">
      <alignment vertical="top"/>
    </xf>
    <xf numFmtId="0" fontId="19" fillId="0" borderId="0" xfId="5" applyFont="1" applyBorder="1" applyAlignment="1">
      <alignment vertical="top"/>
    </xf>
    <xf numFmtId="0" fontId="13" fillId="0" borderId="0" xfId="5" applyFont="1" applyAlignment="1">
      <alignment horizontal="right" vertical="top"/>
    </xf>
    <xf numFmtId="166" fontId="13" fillId="0" borderId="0" xfId="5" applyNumberFormat="1" applyFont="1" applyAlignment="1">
      <alignment vertical="top"/>
    </xf>
    <xf numFmtId="166" fontId="13" fillId="0" borderId="0" xfId="9" applyNumberFormat="1" applyFont="1" applyAlignment="1">
      <alignment vertical="top"/>
    </xf>
    <xf numFmtId="176" fontId="13" fillId="0" borderId="0" xfId="5" applyNumberFormat="1" applyFont="1" applyAlignment="1">
      <alignment vertical="top"/>
    </xf>
    <xf numFmtId="0" fontId="13" fillId="0" borderId="0" xfId="5" applyFont="1" applyAlignment="1">
      <alignment vertical="top"/>
    </xf>
    <xf numFmtId="0" fontId="13" fillId="0" borderId="0" xfId="5" applyFont="1" applyBorder="1" applyAlignment="1">
      <alignment vertical="top"/>
    </xf>
    <xf numFmtId="164" fontId="13" fillId="0" borderId="0" xfId="5" applyNumberFormat="1" applyFont="1" applyAlignment="1">
      <alignment vertical="top"/>
    </xf>
    <xf numFmtId="173" fontId="13" fillId="0" borderId="0" xfId="4" applyNumberFormat="1" applyFont="1" applyAlignment="1">
      <alignment vertical="top"/>
    </xf>
    <xf numFmtId="1" fontId="13" fillId="0" borderId="0" xfId="7" applyNumberFormat="1" applyFont="1" applyAlignment="1">
      <alignment vertical="top"/>
    </xf>
    <xf numFmtId="175" fontId="20" fillId="0" borderId="0" xfId="5" applyNumberFormat="1" applyFont="1" applyAlignment="1">
      <alignment vertical="top"/>
    </xf>
    <xf numFmtId="164" fontId="20" fillId="0" borderId="0" xfId="5" applyNumberFormat="1" applyFont="1" applyAlignment="1">
      <alignment vertical="top"/>
    </xf>
    <xf numFmtId="0" fontId="47" fillId="3" borderId="7" xfId="5" quotePrefix="1" applyFont="1" applyFill="1" applyBorder="1" applyAlignment="1">
      <alignment horizontal="center" vertical="top" wrapText="1"/>
    </xf>
    <xf numFmtId="0" fontId="47" fillId="3" borderId="9" xfId="5" quotePrefix="1" applyFont="1" applyFill="1" applyBorder="1" applyAlignment="1">
      <alignment horizontal="center" vertical="top" wrapText="1"/>
    </xf>
    <xf numFmtId="175" fontId="13" fillId="0" borderId="0" xfId="7" applyNumberFormat="1" applyFont="1" applyAlignment="1">
      <alignment vertical="top"/>
    </xf>
    <xf numFmtId="164" fontId="13" fillId="0" borderId="0" xfId="7" applyNumberFormat="1" applyFont="1" applyAlignment="1">
      <alignment vertical="top"/>
    </xf>
    <xf numFmtId="0" fontId="48" fillId="3" borderId="1" xfId="5" quotePrefix="1" applyFont="1" applyFill="1" applyBorder="1" applyAlignment="1">
      <alignment horizontal="center" vertical="top" wrapText="1"/>
    </xf>
    <xf numFmtId="175" fontId="15" fillId="3" borderId="1" xfId="5" quotePrefix="1" applyNumberFormat="1" applyFont="1" applyFill="1" applyBorder="1" applyAlignment="1">
      <alignment horizontal="center" vertical="top"/>
    </xf>
    <xf numFmtId="0" fontId="15" fillId="3" borderId="1" xfId="5" quotePrefix="1" applyFont="1" applyFill="1" applyBorder="1" applyAlignment="1">
      <alignment horizontal="center" vertical="top" wrapText="1"/>
    </xf>
    <xf numFmtId="0" fontId="15" fillId="3" borderId="1" xfId="5" quotePrefix="1" applyFont="1" applyFill="1" applyBorder="1" applyAlignment="1">
      <alignment horizontal="center" vertical="top"/>
    </xf>
    <xf numFmtId="175" fontId="48" fillId="3" borderId="1" xfId="5" quotePrefix="1" applyNumberFormat="1" applyFont="1" applyFill="1" applyBorder="1" applyAlignment="1">
      <alignment horizontal="center" vertical="top" wrapText="1"/>
    </xf>
    <xf numFmtId="0" fontId="44" fillId="0" borderId="0" xfId="0" applyFont="1" applyAlignment="1"/>
    <xf numFmtId="0" fontId="39" fillId="0" borderId="0" xfId="0" applyFont="1" applyAlignment="1">
      <alignment horizontal="center" vertical="top" wrapText="1"/>
    </xf>
    <xf numFmtId="0" fontId="20" fillId="0" borderId="0" xfId="0" applyFont="1" applyAlignment="1">
      <alignment vertical="top"/>
    </xf>
    <xf numFmtId="0" fontId="39" fillId="0" borderId="0" xfId="0" applyFont="1"/>
    <xf numFmtId="0" fontId="49" fillId="7" borderId="1" xfId="0" quotePrefix="1" applyFont="1" applyFill="1" applyBorder="1" applyAlignment="1">
      <alignment horizontal="center" vertical="top" wrapText="1"/>
    </xf>
    <xf numFmtId="0" fontId="14" fillId="7" borderId="1" xfId="0" quotePrefix="1" applyFont="1" applyFill="1" applyBorder="1" applyAlignment="1">
      <alignment horizontal="center" vertical="top" wrapText="1"/>
    </xf>
    <xf numFmtId="10" fontId="49" fillId="5" borderId="1" xfId="7" applyNumberFormat="1" applyFont="1" applyFill="1" applyBorder="1"/>
    <xf numFmtId="0" fontId="0" fillId="0" borderId="0" xfId="0" applyBorder="1"/>
    <xf numFmtId="0" fontId="50" fillId="0" borderId="0" xfId="0" applyFont="1" applyFill="1" applyBorder="1" applyAlignment="1"/>
    <xf numFmtId="0" fontId="39" fillId="0" borderId="0" xfId="0" applyFont="1" applyFill="1" applyBorder="1" applyAlignment="1">
      <alignment horizontal="center" vertical="top" wrapText="1"/>
    </xf>
    <xf numFmtId="0" fontId="20" fillId="0" borderId="0" xfId="0" applyFont="1" applyFill="1" applyBorder="1" applyAlignment="1">
      <alignment vertical="top"/>
    </xf>
    <xf numFmtId="0" fontId="10" fillId="0" borderId="14" xfId="0" quotePrefix="1" applyFont="1" applyFill="1" applyBorder="1" applyAlignment="1">
      <alignment horizontal="center" vertical="top" wrapText="1"/>
    </xf>
    <xf numFmtId="10" fontId="49" fillId="0" borderId="14" xfId="7" applyNumberFormat="1" applyFont="1" applyFill="1" applyBorder="1"/>
    <xf numFmtId="0" fontId="0" fillId="0" borderId="0" xfId="0" applyFill="1" applyBorder="1"/>
    <xf numFmtId="0" fontId="46" fillId="0" borderId="0" xfId="5" applyFont="1" applyFill="1" applyBorder="1" applyAlignment="1">
      <alignment vertical="center"/>
    </xf>
    <xf numFmtId="0" fontId="46" fillId="4" borderId="1" xfId="5" applyFont="1" applyFill="1" applyBorder="1" applyAlignment="1">
      <alignment horizontal="center" vertical="center"/>
    </xf>
    <xf numFmtId="0" fontId="15" fillId="7" borderId="1" xfId="0" quotePrefix="1" applyFont="1" applyFill="1" applyBorder="1" applyAlignment="1">
      <alignment horizontal="center" vertical="top" wrapText="1"/>
    </xf>
    <xf numFmtId="0" fontId="12" fillId="7" borderId="1" xfId="0" quotePrefix="1" applyFont="1" applyFill="1" applyBorder="1" applyAlignment="1">
      <alignment horizontal="center" vertical="top" wrapText="1"/>
    </xf>
    <xf numFmtId="175" fontId="10" fillId="0" borderId="1" xfId="7" applyNumberFormat="1" applyFont="1" applyBorder="1" applyAlignment="1">
      <alignment vertical="top"/>
    </xf>
    <xf numFmtId="175" fontId="10" fillId="5" borderId="1" xfId="7" applyNumberFormat="1" applyFont="1" applyFill="1" applyBorder="1"/>
    <xf numFmtId="10" fontId="12" fillId="5" borderId="1" xfId="7" applyNumberFormat="1" applyFont="1" applyFill="1" applyBorder="1"/>
    <xf numFmtId="0" fontId="14" fillId="0" borderId="1" xfId="5" quotePrefix="1" applyFont="1" applyFill="1" applyBorder="1" applyAlignment="1">
      <alignment horizontal="left" vertical="top"/>
    </xf>
    <xf numFmtId="175" fontId="14" fillId="0" borderId="1" xfId="7" applyNumberFormat="1" applyFont="1" applyBorder="1" applyAlignment="1">
      <alignment vertical="top"/>
    </xf>
    <xf numFmtId="175" fontId="14" fillId="5" borderId="1" xfId="7" applyNumberFormat="1" applyFont="1" applyFill="1" applyBorder="1"/>
    <xf numFmtId="0" fontId="3" fillId="0" borderId="0" xfId="0" applyFont="1"/>
    <xf numFmtId="175" fontId="13" fillId="0" borderId="0" xfId="0" applyNumberFormat="1" applyFont="1" applyAlignment="1">
      <alignment horizontal="right" vertical="top" wrapText="1"/>
    </xf>
    <xf numFmtId="0" fontId="46" fillId="4" borderId="1" xfId="0" quotePrefix="1" applyFont="1" applyFill="1" applyBorder="1" applyAlignment="1">
      <alignment horizontal="center" vertical="top" wrapText="1"/>
    </xf>
    <xf numFmtId="175" fontId="14" fillId="0" borderId="1" xfId="7" applyNumberFormat="1" applyFont="1" applyBorder="1"/>
    <xf numFmtId="10" fontId="49" fillId="0" borderId="1" xfId="7" applyNumberFormat="1" applyFont="1" applyBorder="1"/>
    <xf numFmtId="0" fontId="12" fillId="0" borderId="0" xfId="0" applyFont="1"/>
    <xf numFmtId="0" fontId="44" fillId="0" borderId="0" xfId="0" quotePrefix="1" applyFont="1" applyAlignment="1">
      <alignment horizontal="left" vertical="top"/>
    </xf>
    <xf numFmtId="0" fontId="13" fillId="0" borderId="0" xfId="0" quotePrefix="1" applyFont="1" applyAlignment="1">
      <alignment horizontal="center" vertical="top" wrapText="1"/>
    </xf>
    <xf numFmtId="0" fontId="0" fillId="0" borderId="0" xfId="0" applyAlignment="1">
      <alignment horizontal="center"/>
    </xf>
    <xf numFmtId="0" fontId="3" fillId="3" borderId="1" xfId="0" applyFont="1" applyFill="1" applyBorder="1" applyAlignment="1">
      <alignment horizontal="center" vertical="top" wrapText="1"/>
    </xf>
    <xf numFmtId="0" fontId="19" fillId="3" borderId="1" xfId="0" applyFont="1" applyFill="1" applyBorder="1" applyAlignment="1">
      <alignment horizontal="center" vertical="top" wrapText="1"/>
    </xf>
    <xf numFmtId="0" fontId="19" fillId="3" borderId="1" xfId="0" quotePrefix="1" applyFont="1" applyFill="1" applyBorder="1" applyAlignment="1">
      <alignment horizontal="center" vertical="top" wrapText="1"/>
    </xf>
    <xf numFmtId="0" fontId="3" fillId="3" borderId="1" xfId="0" quotePrefix="1" applyFont="1" applyFill="1" applyBorder="1" applyAlignment="1">
      <alignment horizontal="center" vertical="top" wrapText="1"/>
    </xf>
    <xf numFmtId="177" fontId="20" fillId="0" borderId="1" xfId="0" applyNumberFormat="1" applyFont="1" applyBorder="1" applyAlignment="1">
      <alignment horizontal="right" vertical="top"/>
    </xf>
    <xf numFmtId="172" fontId="20" fillId="0" borderId="1" xfId="0" applyNumberFormat="1" applyFont="1" applyBorder="1" applyAlignment="1">
      <alignment horizontal="right" vertical="top"/>
    </xf>
    <xf numFmtId="4" fontId="20" fillId="5" borderId="1" xfId="0" applyNumberFormat="1" applyFont="1" applyFill="1" applyBorder="1" applyAlignment="1">
      <alignment horizontal="right" vertical="top"/>
    </xf>
    <xf numFmtId="172" fontId="20" fillId="5" borderId="1" xfId="0" applyNumberFormat="1" applyFont="1" applyFill="1" applyBorder="1" applyAlignment="1">
      <alignment horizontal="right" vertical="top"/>
    </xf>
    <xf numFmtId="2" fontId="0" fillId="0" borderId="0" xfId="0" applyNumberFormat="1"/>
    <xf numFmtId="2" fontId="0" fillId="0" borderId="1" xfId="0" applyNumberFormat="1" applyFont="1" applyBorder="1"/>
    <xf numFmtId="0" fontId="0" fillId="0" borderId="1" xfId="0" applyFont="1" applyBorder="1"/>
    <xf numFmtId="172" fontId="0" fillId="0" borderId="1" xfId="0" applyNumberFormat="1" applyFont="1" applyBorder="1" applyAlignment="1">
      <alignment horizontal="right" vertical="top"/>
    </xf>
    <xf numFmtId="177" fontId="0" fillId="0" borderId="1" xfId="0" applyNumberFormat="1" applyFont="1" applyBorder="1" applyAlignment="1">
      <alignment horizontal="right" vertical="top"/>
    </xf>
    <xf numFmtId="0" fontId="20" fillId="0" borderId="1" xfId="0" applyFont="1" applyFill="1" applyBorder="1" applyAlignment="1">
      <alignment vertical="top"/>
    </xf>
    <xf numFmtId="177" fontId="0" fillId="0" borderId="1" xfId="0" applyNumberFormat="1" applyFont="1" applyBorder="1"/>
    <xf numFmtId="0" fontId="13" fillId="0" borderId="0" xfId="0" applyFont="1" applyAlignment="1">
      <alignment horizontal="right" vertical="top"/>
    </xf>
    <xf numFmtId="4" fontId="13" fillId="0" borderId="0" xfId="0" applyNumberFormat="1" applyFont="1" applyAlignment="1">
      <alignment horizontal="right" vertical="top"/>
    </xf>
    <xf numFmtId="0" fontId="20" fillId="0" borderId="0" xfId="0" applyFont="1" applyAlignment="1">
      <alignment horizontal="right" vertical="top"/>
    </xf>
    <xf numFmtId="0" fontId="52" fillId="0" borderId="0" xfId="0" applyFont="1" applyFill="1"/>
    <xf numFmtId="0" fontId="3" fillId="0" borderId="0" xfId="0" applyFont="1" applyFill="1"/>
    <xf numFmtId="172" fontId="0" fillId="0" borderId="1" xfId="0" applyNumberFormat="1" applyFont="1" applyBorder="1"/>
    <xf numFmtId="0" fontId="2" fillId="0" borderId="0" xfId="0" applyFont="1"/>
    <xf numFmtId="0" fontId="32" fillId="4" borderId="1" xfId="0" applyFont="1" applyFill="1" applyBorder="1" applyAlignment="1">
      <alignment horizontal="center"/>
    </xf>
    <xf numFmtId="0" fontId="3" fillId="8" borderId="1" xfId="0" applyFont="1" applyFill="1" applyBorder="1" applyAlignment="1">
      <alignment horizontal="center"/>
    </xf>
  </cellXfs>
  <cellStyles count="10">
    <cellStyle name="Comma" xfId="9" builtinId="3"/>
    <cellStyle name="Comma 2" xfId="4"/>
    <cellStyle name="Comma 3" xfId="3"/>
    <cellStyle name="Hyperlink" xfId="2" builtinId="8"/>
    <cellStyle name="Hyperlink 2" xfId="8"/>
    <cellStyle name="Normal" xfId="0" builtinId="0"/>
    <cellStyle name="Normal 2" xfId="5"/>
    <cellStyle name="Normal 3" xfId="6"/>
    <cellStyle name="Percent" xfId="1" builtinId="5"/>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1991-2000</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employment'!$B$6</c:f>
              <c:numCache>
                <c:formatCode>#,##0.0_ ;\-#,##0.0\ </c:formatCode>
                <c:ptCount val="1"/>
                <c:pt idx="0">
                  <c:v>-5.9653751633188534</c:v>
                </c:pt>
              </c:numCache>
            </c:numRef>
          </c:xVal>
          <c:yVal>
            <c:numRef>
              <c:f>'Rel. prod. cf employment'!$C$6</c:f>
              <c:numCache>
                <c:formatCode>#,##0.0_ ;\-#,##0.0\ </c:formatCode>
                <c:ptCount val="1"/>
                <c:pt idx="0">
                  <c:v>0.90003504270555601</c:v>
                </c:pt>
              </c:numCache>
            </c:numRef>
          </c:yVal>
          <c:bubbleSize>
            <c:numRef>
              <c:f>'Rel. prod. cf employment'!$E$6</c:f>
              <c:numCache>
                <c:formatCode>#,##0_ ;\-#,##0\ </c:formatCode>
                <c:ptCount val="1"/>
                <c:pt idx="0">
                  <c:v>14993</c:v>
                </c:pt>
              </c:numCache>
            </c:numRef>
          </c:bubbleSize>
          <c:bubble3D val="1"/>
        </c:ser>
        <c:ser>
          <c:idx val="1"/>
          <c:order val="1"/>
          <c:tx>
            <c:strRef>
              <c:f>'Rel. prod. cf employment'!$A$7</c:f>
              <c:strCache>
                <c:ptCount val="1"/>
                <c:pt idx="0">
                  <c:v>Mining</c:v>
                </c:pt>
              </c:strCache>
            </c:strRef>
          </c:tx>
          <c:spPr>
            <a:solidFill>
              <a:srgbClr val="000000"/>
            </a:solidFill>
            <a:ln w="25400">
              <a:noFill/>
            </a:ln>
          </c:spPr>
          <c:invertIfNegative val="0"/>
          <c:xVal>
            <c:numRef>
              <c:f>'Rel. prod. cf employment'!$B$7</c:f>
              <c:numCache>
                <c:formatCode>#,##0.0_ ;\-#,##0.0\ </c:formatCode>
                <c:ptCount val="1"/>
                <c:pt idx="0">
                  <c:v>0.20763280403020568</c:v>
                </c:pt>
              </c:numCache>
            </c:numRef>
          </c:xVal>
          <c:yVal>
            <c:numRef>
              <c:f>'Rel. prod. cf employment'!$C$7</c:f>
              <c:numCache>
                <c:formatCode>#,##0.0_ ;\-#,##0.0\ </c:formatCode>
                <c:ptCount val="1"/>
                <c:pt idx="0">
                  <c:v>1.7243167078520472</c:v>
                </c:pt>
              </c:numCache>
            </c:numRef>
          </c:yVal>
          <c:bubbleSize>
            <c:numRef>
              <c:f>'Rel. prod. cf employment'!$E$7</c:f>
              <c:numCache>
                <c:formatCode>#,##0_ ;\-#,##0\ </c:formatCode>
                <c:ptCount val="1"/>
                <c:pt idx="0">
                  <c:v>172</c:v>
                </c:pt>
              </c:numCache>
            </c:numRef>
          </c:bubbleSize>
          <c:bubble3D val="1"/>
        </c:ser>
        <c:ser>
          <c:idx val="2"/>
          <c:order val="2"/>
          <c:tx>
            <c:v>Manufacturing</c:v>
          </c:tx>
          <c:spPr>
            <a:solidFill>
              <a:srgbClr val="CC6600"/>
            </a:solidFill>
            <a:ln w="25400">
              <a:noFill/>
            </a:ln>
          </c:spPr>
          <c:invertIfNegative val="0"/>
          <c:xVal>
            <c:numRef>
              <c:f>'Rel. prod. cf employment'!$B$8</c:f>
              <c:numCache>
                <c:formatCode>#,##0.0_ ;\-#,##0.0\ </c:formatCode>
                <c:ptCount val="1"/>
                <c:pt idx="0">
                  <c:v>1.4958747184988956</c:v>
                </c:pt>
              </c:numCache>
            </c:numRef>
          </c:xVal>
          <c:yVal>
            <c:numRef>
              <c:f>'Rel. prod. cf employment'!$C$8</c:f>
              <c:numCache>
                <c:formatCode>#,##0.0_ ;\-#,##0.0\ </c:formatCode>
                <c:ptCount val="1"/>
                <c:pt idx="0">
                  <c:v>0.95161981093696602</c:v>
                </c:pt>
              </c:numCache>
            </c:numRef>
          </c:yVal>
          <c:bubbleSize>
            <c:numRef>
              <c:f>'Rel. prod. cf employment'!$E$8</c:f>
              <c:numCache>
                <c:formatCode>#,##0_ ;\-#,##0\ </c:formatCode>
                <c:ptCount val="1"/>
                <c:pt idx="0">
                  <c:v>2140</c:v>
                </c:pt>
              </c:numCache>
            </c:numRef>
          </c:bubbleSize>
          <c:bubble3D val="1"/>
        </c:ser>
        <c:ser>
          <c:idx val="3"/>
          <c:order val="3"/>
          <c:tx>
            <c:v>Construction</c:v>
          </c:tx>
          <c:spPr>
            <a:solidFill>
              <a:srgbClr val="FFFF00"/>
            </a:solidFill>
            <a:ln w="25400">
              <a:noFill/>
            </a:ln>
          </c:spPr>
          <c:invertIfNegative val="0"/>
          <c:xVal>
            <c:numRef>
              <c:f>'Rel. prod. cf employment'!$B$9</c:f>
              <c:numCache>
                <c:formatCode>#,##0.0_ ;\-#,##0.0\ </c:formatCode>
                <c:ptCount val="1"/>
                <c:pt idx="0">
                  <c:v>1.2881442729183208</c:v>
                </c:pt>
              </c:numCache>
            </c:numRef>
          </c:xVal>
          <c:yVal>
            <c:numRef>
              <c:f>'Rel. prod. cf employment'!$C$9</c:f>
              <c:numCache>
                <c:formatCode>#,##0.0_ ;\-#,##0.0\ </c:formatCode>
                <c:ptCount val="1"/>
                <c:pt idx="0">
                  <c:v>0.93287592664049002</c:v>
                </c:pt>
              </c:numCache>
            </c:numRef>
          </c:yVal>
          <c:bubbleSize>
            <c:numRef>
              <c:f>'Rel. prod. cf employment'!$E$9</c:f>
              <c:numCache>
                <c:formatCode>#,##0_ ;\-#,##0\ </c:formatCode>
                <c:ptCount val="1"/>
                <c:pt idx="0">
                  <c:v>595</c:v>
                </c:pt>
              </c:numCache>
            </c:numRef>
          </c:bubbleSize>
          <c:bubble3D val="1"/>
        </c:ser>
        <c:ser>
          <c:idx val="4"/>
          <c:order val="4"/>
          <c:tx>
            <c:strRef>
              <c:f>'Rel. prod. cf employment'!$A$10</c:f>
              <c:strCache>
                <c:ptCount val="1"/>
                <c:pt idx="0">
                  <c:v>Wholesale &amp; retail</c:v>
                </c:pt>
              </c:strCache>
            </c:strRef>
          </c:tx>
          <c:spPr>
            <a:solidFill>
              <a:srgbClr val="6666FF"/>
            </a:solidFill>
            <a:ln w="25400">
              <a:noFill/>
            </a:ln>
          </c:spPr>
          <c:invertIfNegative val="0"/>
          <c:xVal>
            <c:numRef>
              <c:f>'Rel. prod. cf employment'!$B$10</c:f>
              <c:numCache>
                <c:formatCode>#,##0.0_ ;\-#,##0.0\ </c:formatCode>
                <c:ptCount val="1"/>
                <c:pt idx="0">
                  <c:v>1.6773989942048715</c:v>
                </c:pt>
              </c:numCache>
            </c:numRef>
          </c:xVal>
          <c:yVal>
            <c:numRef>
              <c:f>'Rel. prod. cf employment'!$C$10</c:f>
              <c:numCache>
                <c:formatCode>#,##0.0_ ;\-#,##0.0\ </c:formatCode>
                <c:ptCount val="1"/>
                <c:pt idx="0">
                  <c:v>1.231468651300559</c:v>
                </c:pt>
              </c:numCache>
            </c:numRef>
          </c:yVal>
          <c:bubbleSize>
            <c:numRef>
              <c:f>'Rel. prod. cf employment'!$E$10</c:f>
              <c:numCache>
                <c:formatCode>#,##0_ ;\-#,##0\ </c:formatCode>
                <c:ptCount val="1"/>
                <c:pt idx="0">
                  <c:v>4661</c:v>
                </c:pt>
              </c:numCache>
            </c:numRef>
          </c:bubbleSize>
          <c:bubble3D val="1"/>
        </c:ser>
        <c:ser>
          <c:idx val="5"/>
          <c:order val="5"/>
          <c:tx>
            <c:v>Transport, storage, comms</c:v>
          </c:tx>
          <c:spPr>
            <a:solidFill>
              <a:srgbClr val="66FFFF"/>
            </a:solidFill>
            <a:ln w="25400">
              <a:noFill/>
            </a:ln>
          </c:spPr>
          <c:invertIfNegative val="0"/>
          <c:xVal>
            <c:numRef>
              <c:f>'Rel. prod. cf employment'!$B$11</c:f>
              <c:numCache>
                <c:formatCode>#,##0.0_ ;\-#,##0.0\ </c:formatCode>
                <c:ptCount val="1"/>
                <c:pt idx="0">
                  <c:v>0.57810334663721052</c:v>
                </c:pt>
              </c:numCache>
            </c:numRef>
          </c:xVal>
          <c:yVal>
            <c:numRef>
              <c:f>'Rel. prod. cf employment'!$C$11</c:f>
              <c:numCache>
                <c:formatCode>#,##0.0_ ;\-#,##0.0\ </c:formatCode>
                <c:ptCount val="1"/>
                <c:pt idx="0">
                  <c:v>2.8565489318433728</c:v>
                </c:pt>
              </c:numCache>
            </c:numRef>
          </c:yVal>
          <c:bubbleSize>
            <c:numRef>
              <c:f>'Rel. prod. cf employment'!$E$11</c:f>
              <c:numCache>
                <c:formatCode>#,##0_ ;\-#,##0\ </c:formatCode>
                <c:ptCount val="1"/>
                <c:pt idx="0">
                  <c:v>728</c:v>
                </c:pt>
              </c:numCache>
            </c:numRef>
          </c:bubbleSize>
          <c:bubble3D val="1"/>
        </c:ser>
        <c:ser>
          <c:idx val="6"/>
          <c:order val="6"/>
          <c:tx>
            <c:strRef>
              <c:f>'Rel. prod. cf employment'!$A$12</c:f>
              <c:strCache>
                <c:ptCount val="1"/>
                <c:pt idx="0">
                  <c:v>Other (incl. hotels/restaurants, utilities)</c:v>
                </c:pt>
              </c:strCache>
            </c:strRef>
          </c:tx>
          <c:spPr>
            <a:solidFill>
              <a:srgbClr val="FF00FF"/>
            </a:solidFill>
            <a:ln w="25400">
              <a:noFill/>
            </a:ln>
          </c:spPr>
          <c:invertIfNegative val="0"/>
          <c:xVal>
            <c:numRef>
              <c:f>'Rel. prod. cf employment'!$B$12</c:f>
              <c:numCache>
                <c:formatCode>#,##0.0_ ;\-#,##0.0\ </c:formatCode>
                <c:ptCount val="1"/>
                <c:pt idx="0">
                  <c:v>0.71822102702934831</c:v>
                </c:pt>
              </c:numCache>
            </c:numRef>
          </c:xVal>
          <c:yVal>
            <c:numRef>
              <c:f>'Rel. prod. cf employment'!$C$12</c:f>
              <c:numCache>
                <c:formatCode>#,##0.0_ ;\-#,##0.0\ </c:formatCode>
                <c:ptCount val="1"/>
                <c:pt idx="0">
                  <c:v>0.40920488874755162</c:v>
                </c:pt>
              </c:numCache>
            </c:numRef>
          </c:yVal>
          <c:bubbleSize>
            <c:numRef>
              <c:f>'Rel. prod. cf employment'!$E$12</c:f>
              <c:numCache>
                <c:formatCode>#,##0_ ;\-#,##0\ </c:formatCode>
                <c:ptCount val="1"/>
                <c:pt idx="0">
                  <c:v>1545</c:v>
                </c:pt>
              </c:numCache>
            </c:numRef>
          </c:bubbleSize>
          <c:bubble3D val="1"/>
        </c:ser>
        <c:dLbls>
          <c:showLegendKey val="0"/>
          <c:showVal val="0"/>
          <c:showCatName val="0"/>
          <c:showSerName val="0"/>
          <c:showPercent val="0"/>
          <c:showBubbleSize val="0"/>
        </c:dLbls>
        <c:bubbleScale val="100"/>
        <c:showNegBubbles val="0"/>
        <c:axId val="523415552"/>
        <c:axId val="523417472"/>
      </c:bubbleChart>
      <c:valAx>
        <c:axId val="523415552"/>
        <c:scaling>
          <c:orientation val="minMax"/>
        </c:scaling>
        <c:delete val="0"/>
        <c:axPos val="b"/>
        <c:title>
          <c:tx>
            <c:rich>
              <a:bodyPr/>
              <a:lstStyle/>
              <a:p>
                <a:pPr>
                  <a:defRPr sz="800" b="0"/>
                </a:pPr>
                <a:r>
                  <a:rPr lang="en-US" sz="800" b="0"/>
                  <a:t>Percentage point change in employment</a:t>
                </a:r>
                <a:r>
                  <a:rPr lang="en-US" sz="800" b="0" baseline="0"/>
                  <a:t> share</a:t>
                </a:r>
                <a:r>
                  <a:rPr lang="en-US" sz="800" b="0"/>
                  <a:t>, 1991-2000</a:t>
                </a:r>
              </a:p>
            </c:rich>
          </c:tx>
          <c:layout/>
          <c:overlay val="0"/>
        </c:title>
        <c:numFmt formatCode="#,##0.0_ ;\-#,##0.0\ " sourceLinked="1"/>
        <c:majorTickMark val="out"/>
        <c:minorTickMark val="none"/>
        <c:tickLblPos val="low"/>
        <c:crossAx val="523417472"/>
        <c:crosses val="autoZero"/>
        <c:crossBetween val="midCat"/>
      </c:valAx>
      <c:valAx>
        <c:axId val="523417472"/>
        <c:scaling>
          <c:orientation val="minMax"/>
          <c:min val="0"/>
        </c:scaling>
        <c:delete val="0"/>
        <c:axPos val="l"/>
        <c:majorGridlines/>
        <c:title>
          <c:tx>
            <c:rich>
              <a:bodyPr rot="-5400000" vert="horz"/>
              <a:lstStyle/>
              <a:p>
                <a:pPr>
                  <a:defRPr sz="800" b="0"/>
                </a:pPr>
                <a:r>
                  <a:rPr lang="en-US" sz="800" b="0"/>
                  <a:t>Relative productivity level, 2000</a:t>
                </a:r>
              </a:p>
            </c:rich>
          </c:tx>
          <c:layout/>
          <c:overlay val="0"/>
        </c:title>
        <c:numFmt formatCode="#,##0.0_ ;\-#,##0.0\ " sourceLinked="1"/>
        <c:majorTickMark val="out"/>
        <c:minorTickMark val="none"/>
        <c:tickLblPos val="low"/>
        <c:crossAx val="523415552"/>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Female</a:t>
            </a:r>
          </a:p>
        </c:rich>
      </c:tx>
      <c:layout>
        <c:manualLayout>
          <c:xMode val="edge"/>
          <c:yMode val="edge"/>
          <c:x val="0.26298095716758807"/>
          <c:y val="3.2407407407407406E-2"/>
        </c:manualLayout>
      </c:layout>
      <c:overlay val="0"/>
    </c:title>
    <c:autoTitleDeleted val="0"/>
    <c:plotArea>
      <c:layout/>
      <c:barChart>
        <c:barDir val="col"/>
        <c:grouping val="percentStacked"/>
        <c:varyColors val="0"/>
        <c:ser>
          <c:idx val="0"/>
          <c:order val="0"/>
          <c:tx>
            <c:strRef>
              <c:f>'Emp by sex (ILO)'!$G$6</c:f>
              <c:strCache>
                <c:ptCount val="1"/>
                <c:pt idx="0">
                  <c:v>Agriculture</c:v>
                </c:pt>
              </c:strCache>
            </c:strRef>
          </c:tx>
          <c:spPr>
            <a:solidFill>
              <a:srgbClr val="006C67"/>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(ILO)'!$G$7:$G$11</c:f>
              <c:numCache>
                <c:formatCode>0.0</c:formatCode>
                <c:ptCount val="5"/>
                <c:pt idx="0">
                  <c:v>77.611541748046875</c:v>
                </c:pt>
                <c:pt idx="1">
                  <c:v>69.105720520019531</c:v>
                </c:pt>
                <c:pt idx="2">
                  <c:v>67.528404235839844</c:v>
                </c:pt>
                <c:pt idx="3">
                  <c:v>66.450614929199219</c:v>
                </c:pt>
                <c:pt idx="4">
                  <c:v>66.079803466796875</c:v>
                </c:pt>
              </c:numCache>
            </c:numRef>
          </c:val>
        </c:ser>
        <c:ser>
          <c:idx val="1"/>
          <c:order val="1"/>
          <c:tx>
            <c:strRef>
              <c:f>'Emp by sex (ILO)'!$H$6</c:f>
              <c:strCache>
                <c:ptCount val="1"/>
                <c:pt idx="0">
                  <c:v>Industry</c:v>
                </c:pt>
              </c:strCache>
            </c:strRef>
          </c:tx>
          <c:spPr>
            <a:solidFill>
              <a:srgbClr val="E0E0E0"/>
            </a:solidFill>
            <a:ln>
              <a:noFill/>
            </a:ln>
          </c:spPr>
          <c:invertIfNegative val="0"/>
          <c:cat>
            <c:numRef>
              <c:f>'Emp by sex (ILO)'!$A$7:$A$11</c:f>
              <c:numCache>
                <c:formatCode>0</c:formatCode>
                <c:ptCount val="5"/>
                <c:pt idx="0">
                  <c:v>1991</c:v>
                </c:pt>
                <c:pt idx="1">
                  <c:v>2000</c:v>
                </c:pt>
                <c:pt idx="2">
                  <c:v>2005</c:v>
                </c:pt>
                <c:pt idx="3">
                  <c:v>2010</c:v>
                </c:pt>
                <c:pt idx="4">
                  <c:v>2012</c:v>
                </c:pt>
              </c:numCache>
            </c:numRef>
          </c:cat>
          <c:val>
            <c:numRef>
              <c:f>'Emp by sex (ILO)'!$H$7:$H$11</c:f>
              <c:numCache>
                <c:formatCode>0.0</c:formatCode>
                <c:ptCount val="5"/>
                <c:pt idx="0">
                  <c:v>6.4723339080810547</c:v>
                </c:pt>
                <c:pt idx="1">
                  <c:v>9.5477542877197266</c:v>
                </c:pt>
                <c:pt idx="2">
                  <c:v>10.152313232421875</c:v>
                </c:pt>
                <c:pt idx="3">
                  <c:v>10.570662498474121</c:v>
                </c:pt>
                <c:pt idx="4">
                  <c:v>10.715581893920898</c:v>
                </c:pt>
              </c:numCache>
            </c:numRef>
          </c:val>
        </c:ser>
        <c:ser>
          <c:idx val="2"/>
          <c:order val="2"/>
          <c:tx>
            <c:strRef>
              <c:f>'Emp by sex (ILO)'!$I$6</c:f>
              <c:strCache>
                <c:ptCount val="1"/>
                <c:pt idx="0">
                  <c:v>Services</c:v>
                </c:pt>
              </c:strCache>
            </c:strRef>
          </c:tx>
          <c:spPr>
            <a:solidFill>
              <a:srgbClr val="F7941E"/>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(ILO)'!$I$7:$I$11</c:f>
              <c:numCache>
                <c:formatCode>0.0</c:formatCode>
                <c:ptCount val="5"/>
                <c:pt idx="0">
                  <c:v>15.916121482849121</c:v>
                </c:pt>
                <c:pt idx="1">
                  <c:v>21.346519470214844</c:v>
                </c:pt>
                <c:pt idx="2">
                  <c:v>22.319284439086914</c:v>
                </c:pt>
                <c:pt idx="3">
                  <c:v>22.978717803955078</c:v>
                </c:pt>
                <c:pt idx="4">
                  <c:v>23.204608917236328</c:v>
                </c:pt>
              </c:numCache>
            </c:numRef>
          </c:val>
        </c:ser>
        <c:dLbls>
          <c:showLegendKey val="0"/>
          <c:showVal val="0"/>
          <c:showCatName val="0"/>
          <c:showSerName val="0"/>
          <c:showPercent val="0"/>
          <c:showBubbleSize val="0"/>
        </c:dLbls>
        <c:gapWidth val="150"/>
        <c:overlap val="100"/>
        <c:axId val="345367680"/>
        <c:axId val="347269376"/>
      </c:barChart>
      <c:catAx>
        <c:axId val="345367680"/>
        <c:scaling>
          <c:orientation val="minMax"/>
        </c:scaling>
        <c:delete val="0"/>
        <c:axPos val="b"/>
        <c:numFmt formatCode="0" sourceLinked="1"/>
        <c:majorTickMark val="out"/>
        <c:minorTickMark val="none"/>
        <c:tickLblPos val="nextTo"/>
        <c:crossAx val="347269376"/>
        <c:crosses val="autoZero"/>
        <c:auto val="1"/>
        <c:lblAlgn val="ctr"/>
        <c:lblOffset val="100"/>
        <c:noMultiLvlLbl val="0"/>
      </c:catAx>
      <c:valAx>
        <c:axId val="347269376"/>
        <c:scaling>
          <c:orientation val="minMax"/>
        </c:scaling>
        <c:delete val="1"/>
        <c:axPos val="l"/>
        <c:majorGridlines/>
        <c:numFmt formatCode="0%" sourceLinked="1"/>
        <c:majorTickMark val="out"/>
        <c:minorTickMark val="none"/>
        <c:tickLblPos val="nextTo"/>
        <c:crossAx val="345367680"/>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Agriculture</a:t>
            </a:r>
          </a:p>
        </c:rich>
      </c:tx>
      <c:layout>
        <c:manualLayout>
          <c:xMode val="edge"/>
          <c:yMode val="edge"/>
          <c:x val="0.43303974358974356"/>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(ILO)'!$C$36:$C$40</c:f>
              <c:numCache>
                <c:formatCode>0%</c:formatCode>
                <c:ptCount val="5"/>
                <c:pt idx="0">
                  <c:v>0.44918485663755392</c:v>
                </c:pt>
                <c:pt idx="1">
                  <c:v>0.44480317356608612</c:v>
                </c:pt>
                <c:pt idx="2">
                  <c:v>0.43984075373596732</c:v>
                </c:pt>
                <c:pt idx="3">
                  <c:v>0.43741511023222635</c:v>
                </c:pt>
                <c:pt idx="4">
                  <c:v>0.43793039553554175</c:v>
                </c:pt>
              </c:numCache>
            </c:numRef>
          </c:val>
        </c:ser>
        <c:ser>
          <c:idx val="1"/>
          <c:order val="1"/>
          <c:tx>
            <c:v>Female</c:v>
          </c:tx>
          <c:spPr>
            <a:solidFill>
              <a:srgbClr val="F7941E"/>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(ILO)'!$D$36:$D$40</c:f>
              <c:numCache>
                <c:formatCode>0%</c:formatCode>
                <c:ptCount val="5"/>
                <c:pt idx="0">
                  <c:v>0.5508149961050417</c:v>
                </c:pt>
                <c:pt idx="1">
                  <c:v>0.55519695816088077</c:v>
                </c:pt>
                <c:pt idx="2">
                  <c:v>0.56015949361765816</c:v>
                </c:pt>
                <c:pt idx="3">
                  <c:v>0.56258465546791436</c:v>
                </c:pt>
                <c:pt idx="4">
                  <c:v>0.56206937570557824</c:v>
                </c:pt>
              </c:numCache>
            </c:numRef>
          </c:val>
        </c:ser>
        <c:dLbls>
          <c:showLegendKey val="0"/>
          <c:showVal val="0"/>
          <c:showCatName val="0"/>
          <c:showSerName val="0"/>
          <c:showPercent val="0"/>
          <c:showBubbleSize val="0"/>
        </c:dLbls>
        <c:gapWidth val="150"/>
        <c:axId val="372510720"/>
        <c:axId val="372569216"/>
      </c:barChart>
      <c:catAx>
        <c:axId val="372510720"/>
        <c:scaling>
          <c:orientation val="minMax"/>
        </c:scaling>
        <c:delete val="0"/>
        <c:axPos val="b"/>
        <c:numFmt formatCode="General" sourceLinked="1"/>
        <c:majorTickMark val="out"/>
        <c:minorTickMark val="none"/>
        <c:tickLblPos val="nextTo"/>
        <c:crossAx val="372569216"/>
        <c:crosses val="autoZero"/>
        <c:auto val="1"/>
        <c:lblAlgn val="ctr"/>
        <c:lblOffset val="100"/>
        <c:noMultiLvlLbl val="0"/>
      </c:catAx>
      <c:valAx>
        <c:axId val="372569216"/>
        <c:scaling>
          <c:orientation val="minMax"/>
          <c:max val="1"/>
        </c:scaling>
        <c:delete val="0"/>
        <c:axPos val="l"/>
        <c:majorGridlines/>
        <c:numFmt formatCode="0%" sourceLinked="1"/>
        <c:majorTickMark val="out"/>
        <c:minorTickMark val="none"/>
        <c:tickLblPos val="nextTo"/>
        <c:crossAx val="372510720"/>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Industry</a:t>
            </a:r>
          </a:p>
        </c:rich>
      </c:tx>
      <c:layout>
        <c:manualLayout>
          <c:xMode val="edge"/>
          <c:yMode val="edge"/>
          <c:x val="0.38402339181286549"/>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(ILO)'!$E$36:$E$40</c:f>
              <c:numCache>
                <c:formatCode>0%</c:formatCode>
                <c:ptCount val="5"/>
                <c:pt idx="0">
                  <c:v>0.6502772583155072</c:v>
                </c:pt>
                <c:pt idx="1">
                  <c:v>0.63343598253033206</c:v>
                </c:pt>
                <c:pt idx="2">
                  <c:v>0.62739700091710393</c:v>
                </c:pt>
                <c:pt idx="3">
                  <c:v>0.62386671508317992</c:v>
                </c:pt>
                <c:pt idx="4">
                  <c:v>0.62354783582274642</c:v>
                </c:pt>
              </c:numCache>
            </c:numRef>
          </c:val>
        </c:ser>
        <c:ser>
          <c:idx val="1"/>
          <c:order val="1"/>
          <c:tx>
            <c:v>Female</c:v>
          </c:tx>
          <c:spPr>
            <a:solidFill>
              <a:srgbClr val="F7941E"/>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(ILO)'!$F$36:$F$40</c:f>
              <c:numCache>
                <c:formatCode>0%</c:formatCode>
                <c:ptCount val="5"/>
                <c:pt idx="0">
                  <c:v>0.34972257351325414</c:v>
                </c:pt>
                <c:pt idx="1">
                  <c:v>0.36656401746966788</c:v>
                </c:pt>
                <c:pt idx="2">
                  <c:v>0.37260327268190502</c:v>
                </c:pt>
                <c:pt idx="3">
                  <c:v>0.37613328491682002</c:v>
                </c:pt>
                <c:pt idx="4">
                  <c:v>0.37645192797138127</c:v>
                </c:pt>
              </c:numCache>
            </c:numRef>
          </c:val>
        </c:ser>
        <c:dLbls>
          <c:showLegendKey val="0"/>
          <c:showVal val="0"/>
          <c:showCatName val="0"/>
          <c:showSerName val="0"/>
          <c:showPercent val="0"/>
          <c:showBubbleSize val="0"/>
        </c:dLbls>
        <c:gapWidth val="150"/>
        <c:axId val="385817216"/>
        <c:axId val="386875776"/>
      </c:barChart>
      <c:catAx>
        <c:axId val="385817216"/>
        <c:scaling>
          <c:orientation val="minMax"/>
        </c:scaling>
        <c:delete val="0"/>
        <c:axPos val="b"/>
        <c:numFmt formatCode="General" sourceLinked="1"/>
        <c:majorTickMark val="out"/>
        <c:minorTickMark val="none"/>
        <c:tickLblPos val="nextTo"/>
        <c:crossAx val="386875776"/>
        <c:crosses val="autoZero"/>
        <c:auto val="1"/>
        <c:lblAlgn val="ctr"/>
        <c:lblOffset val="100"/>
        <c:noMultiLvlLbl val="0"/>
      </c:catAx>
      <c:valAx>
        <c:axId val="386875776"/>
        <c:scaling>
          <c:orientation val="minMax"/>
          <c:max val="1"/>
        </c:scaling>
        <c:delete val="1"/>
        <c:axPos val="l"/>
        <c:majorGridlines/>
        <c:numFmt formatCode="0%" sourceLinked="1"/>
        <c:majorTickMark val="out"/>
        <c:minorTickMark val="none"/>
        <c:tickLblPos val="nextTo"/>
        <c:crossAx val="385817216"/>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Services</a:t>
            </a:r>
          </a:p>
        </c:rich>
      </c:tx>
      <c:layout>
        <c:manualLayout>
          <c:xMode val="edge"/>
          <c:yMode val="edge"/>
          <c:x val="0.28404773082942097"/>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(ILO)'!$G$36:$G$40</c:f>
              <c:numCache>
                <c:formatCode>0%</c:formatCode>
                <c:ptCount val="5"/>
                <c:pt idx="0">
                  <c:v>0.63481944800502921</c:v>
                </c:pt>
                <c:pt idx="1">
                  <c:v>0.59682126481738507</c:v>
                </c:pt>
                <c:pt idx="2">
                  <c:v>0.58708170212366884</c:v>
                </c:pt>
                <c:pt idx="3">
                  <c:v>0.58114082021163294</c:v>
                </c:pt>
                <c:pt idx="4">
                  <c:v>0.58010647291938666</c:v>
                </c:pt>
              </c:numCache>
            </c:numRef>
          </c:val>
        </c:ser>
        <c:ser>
          <c:idx val="1"/>
          <c:order val="1"/>
          <c:tx>
            <c:v>Female</c:v>
          </c:tx>
          <c:spPr>
            <a:solidFill>
              <a:srgbClr val="F7941E"/>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(ILO)'!$H$36:$H$40</c:f>
              <c:numCache>
                <c:formatCode>0%</c:formatCode>
                <c:ptCount val="5"/>
                <c:pt idx="0">
                  <c:v>0.36518055199497085</c:v>
                </c:pt>
                <c:pt idx="1">
                  <c:v>0.40317889002231549</c:v>
                </c:pt>
                <c:pt idx="2">
                  <c:v>0.41291829787633122</c:v>
                </c:pt>
                <c:pt idx="3">
                  <c:v>0.41885917978836701</c:v>
                </c:pt>
                <c:pt idx="4">
                  <c:v>0.41989340541674314</c:v>
                </c:pt>
              </c:numCache>
            </c:numRef>
          </c:val>
        </c:ser>
        <c:dLbls>
          <c:showLegendKey val="0"/>
          <c:showVal val="0"/>
          <c:showCatName val="0"/>
          <c:showSerName val="0"/>
          <c:showPercent val="0"/>
          <c:showBubbleSize val="0"/>
        </c:dLbls>
        <c:gapWidth val="150"/>
        <c:axId val="422983936"/>
        <c:axId val="423473152"/>
      </c:barChart>
      <c:catAx>
        <c:axId val="422983936"/>
        <c:scaling>
          <c:orientation val="minMax"/>
        </c:scaling>
        <c:delete val="0"/>
        <c:axPos val="b"/>
        <c:numFmt formatCode="General" sourceLinked="1"/>
        <c:majorTickMark val="out"/>
        <c:minorTickMark val="none"/>
        <c:tickLblPos val="nextTo"/>
        <c:crossAx val="423473152"/>
        <c:crosses val="autoZero"/>
        <c:auto val="1"/>
        <c:lblAlgn val="ctr"/>
        <c:lblOffset val="100"/>
        <c:noMultiLvlLbl val="0"/>
      </c:catAx>
      <c:valAx>
        <c:axId val="423473152"/>
        <c:scaling>
          <c:orientation val="minMax"/>
          <c:max val="1"/>
        </c:scaling>
        <c:delete val="1"/>
        <c:axPos val="l"/>
        <c:majorGridlines/>
        <c:numFmt formatCode="0%" sourceLinked="1"/>
        <c:majorTickMark val="out"/>
        <c:minorTickMark val="none"/>
        <c:tickLblPos val="nextTo"/>
        <c:crossAx val="422983936"/>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'Wages (ILO)'!$T$9</c:f>
              <c:strCache>
                <c:ptCount val="1"/>
                <c:pt idx="0">
                  <c:v>Plantation supervisor</c:v>
                </c:pt>
              </c:strCache>
            </c:strRef>
          </c:tx>
          <c:marker>
            <c:symbol val="none"/>
          </c:marker>
          <c:cat>
            <c:numRef>
              <c:f>'Wages (ILO)'!$U$8:$AJ$8</c:f>
              <c:numCache>
                <c:formatCode>General</c:formatCode>
                <c:ptCount val="1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2006</c:v>
                </c:pt>
                <c:pt idx="15">
                  <c:v>2007</c:v>
                </c:pt>
              </c:numCache>
            </c:numRef>
          </c:cat>
          <c:val>
            <c:numRef>
              <c:f>'Wages (ILO)'!$U$9:$AJ$9</c:f>
              <c:numCache>
                <c:formatCode>General</c:formatCode>
                <c:ptCount val="16"/>
                <c:pt idx="0">
                  <c:v>0.91791044776119401</c:v>
                </c:pt>
                <c:pt idx="1">
                  <c:v>0.92028985507246375</c:v>
                </c:pt>
                <c:pt idx="2">
                  <c:v>0.91666666666666663</c:v>
                </c:pt>
                <c:pt idx="3">
                  <c:v>0.92441860465116277</c:v>
                </c:pt>
                <c:pt idx="4">
                  <c:v>0.92473118279569888</c:v>
                </c:pt>
                <c:pt idx="5">
                  <c:v>0.9269662921348315</c:v>
                </c:pt>
                <c:pt idx="6">
                  <c:v>0.93023255813953487</c:v>
                </c:pt>
                <c:pt idx="7">
                  <c:v>0.92941176470588238</c:v>
                </c:pt>
                <c:pt idx="8">
                  <c:v>0.93142857142857138</c:v>
                </c:pt>
                <c:pt idx="9">
                  <c:v>0.89344262295081966</c:v>
                </c:pt>
                <c:pt idx="10">
                  <c:v>0.89204545454545459</c:v>
                </c:pt>
                <c:pt idx="11">
                  <c:v>0.89603283173734605</c:v>
                </c:pt>
                <c:pt idx="12">
                  <c:v>0.89620253164556962</c:v>
                </c:pt>
                <c:pt idx="13">
                  <c:v>0.89688249400479614</c:v>
                </c:pt>
              </c:numCache>
            </c:numRef>
          </c:val>
          <c:smooth val="0"/>
        </c:ser>
        <c:ser>
          <c:idx val="1"/>
          <c:order val="1"/>
          <c:tx>
            <c:strRef>
              <c:f>'Wages (ILO)'!$T$10</c:f>
              <c:strCache>
                <c:ptCount val="1"/>
                <c:pt idx="0">
                  <c:v>Labourer</c:v>
                </c:pt>
              </c:strCache>
            </c:strRef>
          </c:tx>
          <c:marker>
            <c:symbol val="none"/>
          </c:marker>
          <c:cat>
            <c:numRef>
              <c:f>'Wages (ILO)'!$U$8:$AJ$8</c:f>
              <c:numCache>
                <c:formatCode>General</c:formatCode>
                <c:ptCount val="1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2006</c:v>
                </c:pt>
                <c:pt idx="15">
                  <c:v>2007</c:v>
                </c:pt>
              </c:numCache>
            </c:numRef>
          </c:cat>
          <c:val>
            <c:numRef>
              <c:f>'Wages (ILO)'!$U$10:$AJ$10</c:f>
              <c:numCache>
                <c:formatCode>General</c:formatCode>
                <c:ptCount val="16"/>
                <c:pt idx="0">
                  <c:v>0.73880597014925375</c:v>
                </c:pt>
                <c:pt idx="1">
                  <c:v>0.73913043478260865</c:v>
                </c:pt>
                <c:pt idx="2">
                  <c:v>0.75</c:v>
                </c:pt>
                <c:pt idx="3">
                  <c:v>0.7558139534883721</c:v>
                </c:pt>
                <c:pt idx="4">
                  <c:v>0.75806451612903225</c:v>
                </c:pt>
                <c:pt idx="5">
                  <c:v>0.7584269662921348</c:v>
                </c:pt>
                <c:pt idx="6">
                  <c:v>0.76744186046511631</c:v>
                </c:pt>
                <c:pt idx="7">
                  <c:v>0.76470588235294112</c:v>
                </c:pt>
                <c:pt idx="8">
                  <c:v>0.77142857142857146</c:v>
                </c:pt>
                <c:pt idx="9">
                  <c:v>0.76502732240437155</c:v>
                </c:pt>
                <c:pt idx="10">
                  <c:v>0.765625</c:v>
                </c:pt>
                <c:pt idx="11">
                  <c:v>0.77017783857729138</c:v>
                </c:pt>
                <c:pt idx="12">
                  <c:v>0.77088607594936709</c:v>
                </c:pt>
                <c:pt idx="13">
                  <c:v>0.77218225419664266</c:v>
                </c:pt>
              </c:numCache>
            </c:numRef>
          </c:val>
          <c:smooth val="0"/>
        </c:ser>
        <c:ser>
          <c:idx val="2"/>
          <c:order val="2"/>
          <c:tx>
            <c:strRef>
              <c:f>'Wages (ILO)'!$T$11</c:f>
              <c:strCache>
                <c:ptCount val="1"/>
                <c:pt idx="0">
                  <c:v>Computer programmer</c:v>
                </c:pt>
              </c:strCache>
            </c:strRef>
          </c:tx>
          <c:spPr>
            <a:ln>
              <a:solidFill>
                <a:schemeClr val="accent4"/>
              </a:solidFill>
            </a:ln>
          </c:spPr>
          <c:marker>
            <c:symbol val="none"/>
          </c:marker>
          <c:cat>
            <c:numRef>
              <c:f>'Wages (ILO)'!$U$8:$AJ$8</c:f>
              <c:numCache>
                <c:formatCode>General</c:formatCode>
                <c:ptCount val="1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2006</c:v>
                </c:pt>
                <c:pt idx="15">
                  <c:v>2007</c:v>
                </c:pt>
              </c:numCache>
            </c:numRef>
          </c:cat>
          <c:val>
            <c:numRef>
              <c:f>'Wages (ILO)'!$U$11:$AJ$11</c:f>
              <c:numCache>
                <c:formatCode>General</c:formatCode>
                <c:ptCount val="16"/>
                <c:pt idx="0">
                  <c:v>1.2164179104477613</c:v>
                </c:pt>
                <c:pt idx="1">
                  <c:v>1.2173913043478262</c:v>
                </c:pt>
                <c:pt idx="2">
                  <c:v>1.2083333333333333</c:v>
                </c:pt>
                <c:pt idx="3">
                  <c:v>1.2151162790697674</c:v>
                </c:pt>
                <c:pt idx="4">
                  <c:v>1.2096774193548387</c:v>
                </c:pt>
                <c:pt idx="5">
                  <c:v>1.2078651685393258</c:v>
                </c:pt>
                <c:pt idx="6">
                  <c:v>1.2093023255813953</c:v>
                </c:pt>
                <c:pt idx="7">
                  <c:v>1.2058823529411764</c:v>
                </c:pt>
                <c:pt idx="8">
                  <c:v>1.2057142857142857</c:v>
                </c:pt>
                <c:pt idx="9">
                  <c:v>1.1489071038251366</c:v>
                </c:pt>
                <c:pt idx="10">
                  <c:v>1.1477272727272727</c:v>
                </c:pt>
                <c:pt idx="11">
                  <c:v>1.1450068399452804</c:v>
                </c:pt>
                <c:pt idx="12">
                  <c:v>1.1468354430379746</c:v>
                </c:pt>
                <c:pt idx="13">
                  <c:v>1.1474820143884892</c:v>
                </c:pt>
              </c:numCache>
            </c:numRef>
          </c:val>
          <c:smooth val="0"/>
        </c:ser>
        <c:ser>
          <c:idx val="3"/>
          <c:order val="3"/>
          <c:tx>
            <c:strRef>
              <c:f>'Wages (ILO)'!$T$12</c:f>
              <c:strCache>
                <c:ptCount val="1"/>
                <c:pt idx="0">
                  <c:v>Teacher</c:v>
                </c:pt>
              </c:strCache>
            </c:strRef>
          </c:tx>
          <c:spPr>
            <a:ln>
              <a:solidFill>
                <a:schemeClr val="accent5"/>
              </a:solidFill>
            </a:ln>
          </c:spPr>
          <c:marker>
            <c:symbol val="none"/>
          </c:marker>
          <c:cat>
            <c:numRef>
              <c:f>'Wages (ILO)'!$U$8:$AJ$8</c:f>
              <c:numCache>
                <c:formatCode>General</c:formatCode>
                <c:ptCount val="1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2006</c:v>
                </c:pt>
                <c:pt idx="15">
                  <c:v>2007</c:v>
                </c:pt>
              </c:numCache>
            </c:numRef>
          </c:cat>
          <c:val>
            <c:numRef>
              <c:f>'Wages (ILO)'!$U$12:$AJ$12</c:f>
              <c:numCache>
                <c:formatCode>General</c:formatCode>
                <c:ptCount val="16"/>
                <c:pt idx="0">
                  <c:v>0.86567164179104472</c:v>
                </c:pt>
                <c:pt idx="1">
                  <c:v>0.86956521739130432</c:v>
                </c:pt>
                <c:pt idx="2">
                  <c:v>0.86309523809523814</c:v>
                </c:pt>
                <c:pt idx="3">
                  <c:v>0.87209302325581395</c:v>
                </c:pt>
                <c:pt idx="4">
                  <c:v>0.87096774193548387</c:v>
                </c:pt>
                <c:pt idx="5">
                  <c:v>0.8707865168539326</c:v>
                </c:pt>
                <c:pt idx="6">
                  <c:v>0.87790697674418605</c:v>
                </c:pt>
                <c:pt idx="7">
                  <c:v>0.87647058823529411</c:v>
                </c:pt>
                <c:pt idx="8">
                  <c:v>0.88</c:v>
                </c:pt>
                <c:pt idx="9">
                  <c:v>0.84153005464480879</c:v>
                </c:pt>
                <c:pt idx="10">
                  <c:v>0.84090909090909094</c:v>
                </c:pt>
                <c:pt idx="11">
                  <c:v>0.84404924760601918</c:v>
                </c:pt>
                <c:pt idx="12">
                  <c:v>0.84430379746835438</c:v>
                </c:pt>
                <c:pt idx="13">
                  <c:v>0.84532374100719421</c:v>
                </c:pt>
                <c:pt idx="14">
                  <c:v>0.83250656550919166</c:v>
                </c:pt>
                <c:pt idx="15">
                  <c:v>0.83253856942496496</c:v>
                </c:pt>
              </c:numCache>
            </c:numRef>
          </c:val>
          <c:smooth val="0"/>
        </c:ser>
        <c:dLbls>
          <c:showLegendKey val="0"/>
          <c:showVal val="0"/>
          <c:showCatName val="0"/>
          <c:showSerName val="0"/>
          <c:showPercent val="0"/>
          <c:showBubbleSize val="0"/>
        </c:dLbls>
        <c:marker val="1"/>
        <c:smooth val="0"/>
        <c:axId val="424283136"/>
        <c:axId val="424298368"/>
      </c:lineChart>
      <c:catAx>
        <c:axId val="424283136"/>
        <c:scaling>
          <c:orientation val="minMax"/>
        </c:scaling>
        <c:delete val="0"/>
        <c:axPos val="b"/>
        <c:numFmt formatCode="General" sourceLinked="1"/>
        <c:majorTickMark val="out"/>
        <c:minorTickMark val="none"/>
        <c:tickLblPos val="nextTo"/>
        <c:crossAx val="424298368"/>
        <c:crosses val="autoZero"/>
        <c:auto val="1"/>
        <c:lblAlgn val="ctr"/>
        <c:lblOffset val="100"/>
        <c:noMultiLvlLbl val="0"/>
      </c:catAx>
      <c:valAx>
        <c:axId val="424298368"/>
        <c:scaling>
          <c:orientation val="minMax"/>
        </c:scaling>
        <c:delete val="0"/>
        <c:axPos val="l"/>
        <c:majorGridlines/>
        <c:numFmt formatCode="General" sourceLinked="1"/>
        <c:majorTickMark val="out"/>
        <c:minorTickMark val="none"/>
        <c:tickLblPos val="nextTo"/>
        <c:crossAx val="424283136"/>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employment'!$B$23</c:f>
              <c:numCache>
                <c:formatCode>#,##0.0_ ;\-#,##0.0\ </c:formatCode>
                <c:ptCount val="1"/>
                <c:pt idx="0">
                  <c:v>-7.5882292821827377</c:v>
                </c:pt>
              </c:numCache>
            </c:numRef>
          </c:xVal>
          <c:yVal>
            <c:numRef>
              <c:f>'Rel. prod. cf employment'!$C$23</c:f>
              <c:numCache>
                <c:formatCode>#,##0.0_ ;\-#,##0.0\ </c:formatCode>
                <c:ptCount val="1"/>
                <c:pt idx="0">
                  <c:v>0.88448515999203914</c:v>
                </c:pt>
              </c:numCache>
            </c:numRef>
          </c:yVal>
          <c:bubbleSize>
            <c:numRef>
              <c:f>'Rel. prod. cf employment'!$E$23</c:f>
              <c:numCache>
                <c:formatCode>#,##0_ ;\-#,##0\ </c:formatCode>
                <c:ptCount val="1"/>
                <c:pt idx="0">
                  <c:v>14302</c:v>
                </c:pt>
              </c:numCache>
            </c:numRef>
          </c:bubbleSize>
          <c:bubble3D val="1"/>
        </c:ser>
        <c:ser>
          <c:idx val="1"/>
          <c:order val="1"/>
          <c:tx>
            <c:strRef>
              <c:f>'Rel. prod. cf employment'!$A$24</c:f>
              <c:strCache>
                <c:ptCount val="1"/>
                <c:pt idx="0">
                  <c:v>Mining</c:v>
                </c:pt>
              </c:strCache>
            </c:strRef>
          </c:tx>
          <c:spPr>
            <a:solidFill>
              <a:srgbClr val="000000"/>
            </a:solidFill>
            <a:ln w="25400">
              <a:noFill/>
            </a:ln>
          </c:spPr>
          <c:invertIfNegative val="0"/>
          <c:xVal>
            <c:numRef>
              <c:f>'Rel. prod. cf employment'!$B$24</c:f>
              <c:numCache>
                <c:formatCode>#,##0.0_ ;\-#,##0.0\ </c:formatCode>
                <c:ptCount val="1"/>
                <c:pt idx="0">
                  <c:v>6.3998301740720187E-2</c:v>
                </c:pt>
              </c:numCache>
            </c:numRef>
          </c:xVal>
          <c:yVal>
            <c:numRef>
              <c:f>'Rel. prod. cf employment'!$C$24</c:f>
              <c:numCache>
                <c:formatCode>#,##0.0_ ;\-#,##0.0\ </c:formatCode>
                <c:ptCount val="1"/>
                <c:pt idx="0">
                  <c:v>1.2598886018580435</c:v>
                </c:pt>
              </c:numCache>
            </c:numRef>
          </c:yVal>
          <c:bubbleSize>
            <c:numRef>
              <c:f>'Rel. prod. cf employment'!$E$24</c:f>
              <c:numCache>
                <c:formatCode>#,##0_ ;\-#,##0\ </c:formatCode>
                <c:ptCount val="1"/>
                <c:pt idx="0">
                  <c:v>205</c:v>
                </c:pt>
              </c:numCache>
            </c:numRef>
          </c:bubbleSize>
          <c:bubble3D val="1"/>
        </c:ser>
        <c:ser>
          <c:idx val="2"/>
          <c:order val="2"/>
          <c:tx>
            <c:v>Manufacturing</c:v>
          </c:tx>
          <c:spPr>
            <a:solidFill>
              <a:srgbClr val="CC6600"/>
            </a:solidFill>
            <a:ln w="25400">
              <a:noFill/>
            </a:ln>
          </c:spPr>
          <c:invertIfNegative val="0"/>
          <c:xVal>
            <c:numRef>
              <c:f>'Rel. prod. cf employment'!$B$25</c:f>
              <c:numCache>
                <c:formatCode>#,##0.0_ ;\-#,##0.0\ </c:formatCode>
                <c:ptCount val="1"/>
                <c:pt idx="0">
                  <c:v>1.111513908711105</c:v>
                </c:pt>
              </c:numCache>
            </c:numRef>
          </c:xVal>
          <c:yVal>
            <c:numRef>
              <c:f>'Rel. prod. cf employment'!$C$25</c:f>
              <c:numCache>
                <c:formatCode>#,##0.0_ ;\-#,##0.0\ </c:formatCode>
                <c:ptCount val="1"/>
                <c:pt idx="0">
                  <c:v>1.315858669780771</c:v>
                </c:pt>
              </c:numCache>
            </c:numRef>
          </c:yVal>
          <c:bubbleSize>
            <c:numRef>
              <c:f>'Rel. prod. cf employment'!$E$25</c:f>
              <c:numCache>
                <c:formatCode>#,##0_ ;\-#,##0\ </c:formatCode>
                <c:ptCount val="1"/>
                <c:pt idx="0">
                  <c:v>2636</c:v>
                </c:pt>
              </c:numCache>
            </c:numRef>
          </c:bubbleSize>
          <c:bubble3D val="1"/>
        </c:ser>
        <c:ser>
          <c:idx val="3"/>
          <c:order val="3"/>
          <c:tx>
            <c:v>Construction</c:v>
          </c:tx>
          <c:spPr>
            <a:solidFill>
              <a:srgbClr val="FFFF00"/>
            </a:solidFill>
            <a:ln w="25400">
              <a:noFill/>
            </a:ln>
          </c:spPr>
          <c:invertIfNegative val="0"/>
          <c:xVal>
            <c:numRef>
              <c:f>'Rel. prod. cf employment'!$B$26</c:f>
              <c:numCache>
                <c:formatCode>#,##0.0_ ;\-#,##0.0\ </c:formatCode>
                <c:ptCount val="1"/>
                <c:pt idx="0">
                  <c:v>1.2542111136677936</c:v>
                </c:pt>
              </c:numCache>
            </c:numRef>
          </c:xVal>
          <c:yVal>
            <c:numRef>
              <c:f>'Rel. prod. cf employment'!$C$26</c:f>
              <c:numCache>
                <c:formatCode>#,##0.0_ ;\-#,##0.0\ </c:formatCode>
                <c:ptCount val="1"/>
                <c:pt idx="0">
                  <c:v>1.029375434170501</c:v>
                </c:pt>
              </c:numCache>
            </c:numRef>
          </c:yVal>
          <c:bubbleSize>
            <c:numRef>
              <c:f>'Rel. prod. cf employment'!$E$26</c:f>
              <c:numCache>
                <c:formatCode>#,##0_ ;\-#,##0\ </c:formatCode>
                <c:ptCount val="1"/>
                <c:pt idx="0">
                  <c:v>989</c:v>
                </c:pt>
              </c:numCache>
            </c:numRef>
          </c:bubbleSize>
          <c:bubble3D val="1"/>
        </c:ser>
        <c:ser>
          <c:idx val="4"/>
          <c:order val="4"/>
          <c:tx>
            <c:strRef>
              <c:f>'Rel. prod. cf employment'!$A$27</c:f>
              <c:strCache>
                <c:ptCount val="1"/>
                <c:pt idx="0">
                  <c:v>Wholesale &amp; retail</c:v>
                </c:pt>
              </c:strCache>
            </c:strRef>
          </c:tx>
          <c:spPr>
            <a:solidFill>
              <a:srgbClr val="6666FF"/>
            </a:solidFill>
            <a:ln w="25400">
              <a:noFill/>
            </a:ln>
          </c:spPr>
          <c:invertIfNegative val="0"/>
          <c:xVal>
            <c:numRef>
              <c:f>'Rel. prod. cf employment'!$B$27</c:f>
              <c:numCache>
                <c:formatCode>#,##0.0_ ;\-#,##0.0\ </c:formatCode>
                <c:ptCount val="1"/>
                <c:pt idx="0">
                  <c:v>2.4087153313242595</c:v>
                </c:pt>
              </c:numCache>
            </c:numRef>
          </c:xVal>
          <c:yVal>
            <c:numRef>
              <c:f>'Rel. prod. cf employment'!$C$27</c:f>
              <c:numCache>
                <c:formatCode>#,##0.0_ ;\-#,##0.0\ </c:formatCode>
                <c:ptCount val="1"/>
                <c:pt idx="0">
                  <c:v>1.0250529973287672</c:v>
                </c:pt>
              </c:numCache>
            </c:numRef>
          </c:yVal>
          <c:bubbleSize>
            <c:numRef>
              <c:f>'Rel. prod. cf employment'!$E$27</c:f>
              <c:numCache>
                <c:formatCode>#,##0_ ;\-#,##0\ </c:formatCode>
                <c:ptCount val="1"/>
                <c:pt idx="0">
                  <c:v>5738</c:v>
                </c:pt>
              </c:numCache>
            </c:numRef>
          </c:bubbleSize>
          <c:bubble3D val="1"/>
        </c:ser>
        <c:ser>
          <c:idx val="5"/>
          <c:order val="5"/>
          <c:tx>
            <c:v>Transport, storage, comms</c:v>
          </c:tx>
          <c:spPr>
            <a:solidFill>
              <a:srgbClr val="66FFFF"/>
            </a:solidFill>
            <a:ln w="25400">
              <a:noFill/>
            </a:ln>
          </c:spPr>
          <c:invertIfNegative val="0"/>
          <c:xVal>
            <c:numRef>
              <c:f>'Rel. prod. cf employment'!$B$28</c:f>
              <c:numCache>
                <c:formatCode>#,##0.0_ ;\-#,##0.0\ </c:formatCode>
                <c:ptCount val="1"/>
                <c:pt idx="0">
                  <c:v>1.2464276729946704</c:v>
                </c:pt>
              </c:numCache>
            </c:numRef>
          </c:xVal>
          <c:yVal>
            <c:numRef>
              <c:f>'Rel. prod. cf employment'!$C$28</c:f>
              <c:numCache>
                <c:formatCode>#,##0.0_ ;\-#,##0.0\ </c:formatCode>
                <c:ptCount val="1"/>
                <c:pt idx="0">
                  <c:v>2.7509943659702532</c:v>
                </c:pt>
              </c:numCache>
            </c:numRef>
          </c:yVal>
          <c:bubbleSize>
            <c:numRef>
              <c:f>'Rel. prod. cf employment'!$E$28</c:f>
              <c:numCache>
                <c:formatCode>#,##0_ ;\-#,##0\ </c:formatCode>
                <c:ptCount val="1"/>
                <c:pt idx="0">
                  <c:v>1132</c:v>
                </c:pt>
              </c:numCache>
            </c:numRef>
          </c:bubbleSize>
          <c:bubble3D val="1"/>
        </c:ser>
        <c:ser>
          <c:idx val="6"/>
          <c:order val="6"/>
          <c:tx>
            <c:strRef>
              <c:f>'Rel. prod. cf employment'!$A$29</c:f>
              <c:strCache>
                <c:ptCount val="1"/>
                <c:pt idx="0">
                  <c:v>Other (incl. hotels/restaurants, utilities)</c:v>
                </c:pt>
              </c:strCache>
            </c:strRef>
          </c:tx>
          <c:spPr>
            <a:solidFill>
              <a:srgbClr val="FF00FF"/>
            </a:solidFill>
            <a:ln w="25400">
              <a:noFill/>
            </a:ln>
          </c:spPr>
          <c:invertIfNegative val="0"/>
          <c:xVal>
            <c:numRef>
              <c:f>'Rel. prod. cf employment'!$B$29</c:f>
              <c:numCache>
                <c:formatCode>#,##0.0_ ;\-#,##0.0\ </c:formatCode>
                <c:ptCount val="1"/>
                <c:pt idx="0">
                  <c:v>1.5033629537441762</c:v>
                </c:pt>
              </c:numCache>
            </c:numRef>
          </c:xVal>
          <c:yVal>
            <c:numRef>
              <c:f>'Rel. prod. cf employment'!$C$29</c:f>
              <c:numCache>
                <c:formatCode>#,##0.0_ ;\-#,##0.0\ </c:formatCode>
                <c:ptCount val="1"/>
                <c:pt idx="0">
                  <c:v>0.33649335858835605</c:v>
                </c:pt>
              </c:numCache>
            </c:numRef>
          </c:yVal>
          <c:bubbleSize>
            <c:numRef>
              <c:f>'Rel. prod. cf employment'!$E$29</c:f>
              <c:numCache>
                <c:formatCode>#,##0_ ;\-#,##0\ </c:formatCode>
                <c:ptCount val="1"/>
                <c:pt idx="0">
                  <c:v>2093</c:v>
                </c:pt>
              </c:numCache>
            </c:numRef>
          </c:bubbleSize>
          <c:bubble3D val="1"/>
        </c:ser>
        <c:dLbls>
          <c:showLegendKey val="0"/>
          <c:showVal val="0"/>
          <c:showCatName val="0"/>
          <c:showSerName val="0"/>
          <c:showPercent val="0"/>
          <c:showBubbleSize val="0"/>
        </c:dLbls>
        <c:bubbleScale val="100"/>
        <c:showNegBubbles val="0"/>
        <c:axId val="523779456"/>
        <c:axId val="524686848"/>
      </c:bubbleChart>
      <c:valAx>
        <c:axId val="523779456"/>
        <c:scaling>
          <c:orientation val="minMax"/>
        </c:scaling>
        <c:delete val="0"/>
        <c:axPos val="b"/>
        <c:title>
          <c:tx>
            <c:rich>
              <a:bodyPr/>
              <a:lstStyle/>
              <a:p>
                <a:pPr>
                  <a:defRPr sz="800" b="0"/>
                </a:pPr>
                <a:r>
                  <a:rPr lang="en-US" sz="800" b="0"/>
                  <a:t>Percentage point change in employment share, 2000-05</a:t>
                </a:r>
              </a:p>
            </c:rich>
          </c:tx>
          <c:layout/>
          <c:overlay val="0"/>
        </c:title>
        <c:numFmt formatCode="#,##0.0_ ;\-#,##0.0\ " sourceLinked="1"/>
        <c:majorTickMark val="out"/>
        <c:minorTickMark val="none"/>
        <c:tickLblPos val="low"/>
        <c:crossAx val="524686848"/>
        <c:crosses val="autoZero"/>
        <c:crossBetween val="midCat"/>
      </c:valAx>
      <c:valAx>
        <c:axId val="524686848"/>
        <c:scaling>
          <c:orientation val="minMax"/>
          <c:min val="0"/>
        </c:scaling>
        <c:delete val="0"/>
        <c:axPos val="l"/>
        <c:majorGridlines/>
        <c:title>
          <c:tx>
            <c:rich>
              <a:bodyPr rot="-5400000" vert="horz"/>
              <a:lstStyle/>
              <a:p>
                <a:pPr>
                  <a:defRPr sz="800" b="0"/>
                </a:pPr>
                <a:r>
                  <a:rPr lang="en-US" sz="800" b="0"/>
                  <a:t>Relative productivity level, 2005</a:t>
                </a:r>
              </a:p>
            </c:rich>
          </c:tx>
          <c:layout/>
          <c:overlay val="0"/>
        </c:title>
        <c:numFmt formatCode="#,##0.0_ ;\-#,##0.0\ " sourceLinked="1"/>
        <c:majorTickMark val="out"/>
        <c:minorTickMark val="none"/>
        <c:tickLblPos val="low"/>
        <c:crossAx val="52377945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employment'!$B$40</c:f>
              <c:numCache>
                <c:formatCode>#,##0.0_ ;\-#,##0.0\ </c:formatCode>
                <c:ptCount val="1"/>
                <c:pt idx="0">
                  <c:v>-7.1125943621335068</c:v>
                </c:pt>
              </c:numCache>
            </c:numRef>
          </c:xVal>
          <c:yVal>
            <c:numRef>
              <c:f>'Rel. prod. cf employment'!$C$40</c:f>
              <c:numCache>
                <c:formatCode>#,##0.0_ ;\-#,##0.0\ </c:formatCode>
                <c:ptCount val="1"/>
                <c:pt idx="0">
                  <c:v>0.83451645720396472</c:v>
                </c:pt>
              </c:numCache>
            </c:numRef>
          </c:yVal>
          <c:bubbleSize>
            <c:numRef>
              <c:f>'Rel. prod. cf employment'!$E$40</c:f>
              <c:numCache>
                <c:formatCode>#,##0_ ;\-#,##0\ </c:formatCode>
                <c:ptCount val="1"/>
                <c:pt idx="0">
                  <c:v>13286</c:v>
                </c:pt>
              </c:numCache>
            </c:numRef>
          </c:bubbleSize>
          <c:bubble3D val="1"/>
        </c:ser>
        <c:ser>
          <c:idx val="1"/>
          <c:order val="1"/>
          <c:tx>
            <c:strRef>
              <c:f>'Rel. prod. cf employment'!$A$41</c:f>
              <c:strCache>
                <c:ptCount val="1"/>
                <c:pt idx="0">
                  <c:v>Mining</c:v>
                </c:pt>
              </c:strCache>
            </c:strRef>
          </c:tx>
          <c:spPr>
            <a:solidFill>
              <a:srgbClr val="000000"/>
            </a:solidFill>
            <a:ln w="25400">
              <a:noFill/>
            </a:ln>
          </c:spPr>
          <c:invertIfNegative val="0"/>
          <c:xVal>
            <c:numRef>
              <c:f>'Rel. prod. cf employment'!$B$41</c:f>
              <c:numCache>
                <c:formatCode>#,##0.0_ ;\-#,##0.0\ </c:formatCode>
                <c:ptCount val="1"/>
                <c:pt idx="0">
                  <c:v>-3.126199142329944E-2</c:v>
                </c:pt>
              </c:numCache>
            </c:numRef>
          </c:xVal>
          <c:yVal>
            <c:numRef>
              <c:f>'Rel. prod. cf employment'!$C$41</c:f>
              <c:numCache>
                <c:formatCode>#,##0.0_ ;\-#,##0.0\ </c:formatCode>
                <c:ptCount val="1"/>
                <c:pt idx="0">
                  <c:v>0.91089737143222438</c:v>
                </c:pt>
              </c:numCache>
            </c:numRef>
          </c:yVal>
          <c:bubbleSize>
            <c:numRef>
              <c:f>'Rel. prod. cf employment'!$E$41</c:f>
              <c:numCache>
                <c:formatCode>#,##0_ ;\-#,##0\ </c:formatCode>
                <c:ptCount val="1"/>
                <c:pt idx="0">
                  <c:v>211</c:v>
                </c:pt>
              </c:numCache>
            </c:numRef>
          </c:bubbleSize>
          <c:bubble3D val="1"/>
        </c:ser>
        <c:ser>
          <c:idx val="2"/>
          <c:order val="2"/>
          <c:tx>
            <c:v>Manufacturing</c:v>
          </c:tx>
          <c:spPr>
            <a:solidFill>
              <a:srgbClr val="CC6600"/>
            </a:solidFill>
            <a:ln w="25400">
              <a:noFill/>
            </a:ln>
          </c:spPr>
          <c:invertIfNegative val="0"/>
          <c:xVal>
            <c:numRef>
              <c:f>'Rel. prod. cf employment'!$B$42</c:f>
              <c:numCache>
                <c:formatCode>#,##0.0_ ;\-#,##0.0\ </c:formatCode>
                <c:ptCount val="1"/>
                <c:pt idx="0">
                  <c:v>0.36752076948612356</c:v>
                </c:pt>
              </c:numCache>
            </c:numRef>
          </c:xVal>
          <c:yVal>
            <c:numRef>
              <c:f>'Rel. prod. cf employment'!$C$42</c:f>
              <c:numCache>
                <c:formatCode>#,##0.0_ ;\-#,##0.0\ </c:formatCode>
                <c:ptCount val="1"/>
                <c:pt idx="0">
                  <c:v>1.8765690175715861</c:v>
                </c:pt>
              </c:numCache>
            </c:numRef>
          </c:yVal>
          <c:bubbleSize>
            <c:numRef>
              <c:f>'Rel. prod. cf employment'!$E$42</c:f>
              <c:numCache>
                <c:formatCode>#,##0_ ;\-#,##0\ </c:formatCode>
                <c:ptCount val="1"/>
                <c:pt idx="0">
                  <c:v>2937</c:v>
                </c:pt>
              </c:numCache>
            </c:numRef>
          </c:bubbleSize>
          <c:bubble3D val="1"/>
        </c:ser>
        <c:ser>
          <c:idx val="3"/>
          <c:order val="3"/>
          <c:tx>
            <c:v>Construction</c:v>
          </c:tx>
          <c:spPr>
            <a:solidFill>
              <a:srgbClr val="FFFF00"/>
            </a:solidFill>
            <a:ln w="25400">
              <a:noFill/>
            </a:ln>
          </c:spPr>
          <c:invertIfNegative val="0"/>
          <c:xVal>
            <c:numRef>
              <c:f>'Rel. prod. cf employment'!$B$43</c:f>
              <c:numCache>
                <c:formatCode>#,##0.0_ ;\-#,##0.0\ </c:formatCode>
                <c:ptCount val="1"/>
                <c:pt idx="0">
                  <c:v>1.2587834549014008</c:v>
                </c:pt>
              </c:numCache>
            </c:numRef>
          </c:xVal>
          <c:yVal>
            <c:numRef>
              <c:f>'Rel. prod. cf employment'!$C$43</c:f>
              <c:numCache>
                <c:formatCode>#,##0.0_ ;\-#,##0.0\ </c:formatCode>
                <c:ptCount val="1"/>
                <c:pt idx="0">
                  <c:v>0.92368464541422413</c:v>
                </c:pt>
              </c:numCache>
            </c:numRef>
          </c:yVal>
          <c:bubbleSize>
            <c:numRef>
              <c:f>'Rel. prod. cf employment'!$E$43</c:f>
              <c:numCache>
                <c:formatCode>#,##0_ ;\-#,##0\ </c:formatCode>
                <c:ptCount val="1"/>
                <c:pt idx="0">
                  <c:v>1428</c:v>
                </c:pt>
              </c:numCache>
            </c:numRef>
          </c:bubbleSize>
          <c:bubble3D val="1"/>
        </c:ser>
        <c:ser>
          <c:idx val="4"/>
          <c:order val="4"/>
          <c:tx>
            <c:strRef>
              <c:f>'Rel. prod. cf employment'!$A$44</c:f>
              <c:strCache>
                <c:ptCount val="1"/>
                <c:pt idx="0">
                  <c:v>Wholesale &amp; retail</c:v>
                </c:pt>
              </c:strCache>
            </c:strRef>
          </c:tx>
          <c:spPr>
            <a:solidFill>
              <a:srgbClr val="6666FF"/>
            </a:solidFill>
            <a:ln w="25400">
              <a:noFill/>
            </a:ln>
          </c:spPr>
          <c:invertIfNegative val="0"/>
          <c:xVal>
            <c:numRef>
              <c:f>'Rel. prod. cf employment'!$B$44</c:f>
              <c:numCache>
                <c:formatCode>#,##0.0_ ;\-#,##0.0\ </c:formatCode>
                <c:ptCount val="1"/>
                <c:pt idx="0">
                  <c:v>2.6762189312510891</c:v>
                </c:pt>
              </c:numCache>
            </c:numRef>
          </c:xVal>
          <c:yVal>
            <c:numRef>
              <c:f>'Rel. prod. cf employment'!$C$44</c:f>
              <c:numCache>
                <c:formatCode>#,##0.0_ ;\-#,##0.0\ </c:formatCode>
                <c:ptCount val="1"/>
                <c:pt idx="0">
                  <c:v>0.89937180777073666</c:v>
                </c:pt>
              </c:numCache>
            </c:numRef>
          </c:yVal>
          <c:bubbleSize>
            <c:numRef>
              <c:f>'Rel. prod. cf employment'!$E$44</c:f>
              <c:numCache>
                <c:formatCode>#,##0_ ;\-#,##0\ </c:formatCode>
                <c:ptCount val="1"/>
                <c:pt idx="0">
                  <c:v>6939</c:v>
                </c:pt>
              </c:numCache>
            </c:numRef>
          </c:bubbleSize>
          <c:bubble3D val="1"/>
        </c:ser>
        <c:ser>
          <c:idx val="5"/>
          <c:order val="5"/>
          <c:tx>
            <c:v>Transport, storage, comms</c:v>
          </c:tx>
          <c:spPr>
            <a:solidFill>
              <a:srgbClr val="66FFFF"/>
            </a:solidFill>
            <a:ln w="25400">
              <a:noFill/>
            </a:ln>
          </c:spPr>
          <c:invertIfNegative val="0"/>
          <c:xVal>
            <c:numRef>
              <c:f>'Rel. prod. cf employment'!$B$45</c:f>
              <c:numCache>
                <c:formatCode>#,##0.0_ ;\-#,##0.0\ </c:formatCode>
                <c:ptCount val="1"/>
                <c:pt idx="0">
                  <c:v>1.1022724050456905</c:v>
                </c:pt>
              </c:numCache>
            </c:numRef>
          </c:xVal>
          <c:yVal>
            <c:numRef>
              <c:f>'Rel. prod. cf employment'!$C$45</c:f>
              <c:numCache>
                <c:formatCode>#,##0.0_ ;\-#,##0.0\ </c:formatCode>
                <c:ptCount val="1"/>
                <c:pt idx="0">
                  <c:v>2.6232234096783857</c:v>
                </c:pt>
              </c:numCache>
            </c:numRef>
          </c:yVal>
          <c:bubbleSize>
            <c:numRef>
              <c:f>'Rel. prod. cf employment'!$E$45</c:f>
              <c:numCache>
                <c:formatCode>#,##0_ ;\-#,##0\ </c:formatCode>
                <c:ptCount val="1"/>
                <c:pt idx="0">
                  <c:v>1536</c:v>
                </c:pt>
              </c:numCache>
            </c:numRef>
          </c:bubbleSize>
          <c:bubble3D val="1"/>
        </c:ser>
        <c:ser>
          <c:idx val="6"/>
          <c:order val="6"/>
          <c:tx>
            <c:strRef>
              <c:f>'Rel. prod. cf employment'!$A$46</c:f>
              <c:strCache>
                <c:ptCount val="1"/>
                <c:pt idx="0">
                  <c:v>Other (incl. hotels/restaurants, utilities)</c:v>
                </c:pt>
              </c:strCache>
            </c:strRef>
          </c:tx>
          <c:spPr>
            <a:solidFill>
              <a:srgbClr val="FF00FF"/>
            </a:solidFill>
            <a:ln w="25400">
              <a:noFill/>
            </a:ln>
          </c:spPr>
          <c:invertIfNegative val="0"/>
          <c:xVal>
            <c:numRef>
              <c:f>'Rel. prod. cf employment'!$B$46</c:f>
              <c:numCache>
                <c:formatCode>#,##0.0_ ;\-#,##0.0\ </c:formatCode>
                <c:ptCount val="1"/>
                <c:pt idx="0">
                  <c:v>1.7390607928725119</c:v>
                </c:pt>
              </c:numCache>
            </c:numRef>
          </c:xVal>
          <c:yVal>
            <c:numRef>
              <c:f>'Rel. prod. cf employment'!$C$46</c:f>
              <c:numCache>
                <c:formatCode>#,##0.0_ ;\-#,##0.0\ </c:formatCode>
                <c:ptCount val="1"/>
                <c:pt idx="0">
                  <c:v>0.25786341974918964</c:v>
                </c:pt>
              </c:numCache>
            </c:numRef>
          </c:yVal>
          <c:bubbleSize>
            <c:numRef>
              <c:f>'Rel. prod. cf employment'!$E$46</c:f>
              <c:numCache>
                <c:formatCode>#,##0_ ;\-#,##0\ </c:formatCode>
                <c:ptCount val="1"/>
                <c:pt idx="0">
                  <c:v>2753</c:v>
                </c:pt>
              </c:numCache>
            </c:numRef>
          </c:bubbleSize>
          <c:bubble3D val="1"/>
        </c:ser>
        <c:dLbls>
          <c:showLegendKey val="0"/>
          <c:showVal val="0"/>
          <c:showCatName val="0"/>
          <c:showSerName val="0"/>
          <c:showPercent val="0"/>
          <c:showBubbleSize val="0"/>
        </c:dLbls>
        <c:bubbleScale val="100"/>
        <c:showNegBubbles val="0"/>
        <c:axId val="524717056"/>
        <c:axId val="524727424"/>
      </c:bubbleChart>
      <c:valAx>
        <c:axId val="524717056"/>
        <c:scaling>
          <c:orientation val="minMax"/>
        </c:scaling>
        <c:delete val="0"/>
        <c:axPos val="b"/>
        <c:title>
          <c:tx>
            <c:rich>
              <a:bodyPr/>
              <a:lstStyle/>
              <a:p>
                <a:pPr>
                  <a:defRPr sz="800" b="0"/>
                </a:pPr>
                <a:r>
                  <a:rPr lang="en-US" sz="800" b="0"/>
                  <a:t>Percentage point change in employment share, 2005-10</a:t>
                </a:r>
              </a:p>
            </c:rich>
          </c:tx>
          <c:layout/>
          <c:overlay val="0"/>
        </c:title>
        <c:numFmt formatCode="#,##0.0_ ;\-#,##0.0\ " sourceLinked="1"/>
        <c:majorTickMark val="out"/>
        <c:minorTickMark val="none"/>
        <c:tickLblPos val="low"/>
        <c:crossAx val="524727424"/>
        <c:crosses val="autoZero"/>
        <c:crossBetween val="midCat"/>
      </c:valAx>
      <c:valAx>
        <c:axId val="524727424"/>
        <c:scaling>
          <c:orientation val="minMax"/>
          <c:min val="0"/>
        </c:scaling>
        <c:delete val="0"/>
        <c:axPos val="l"/>
        <c:majorGridlines/>
        <c:title>
          <c:tx>
            <c:rich>
              <a:bodyPr rot="-5400000" vert="horz"/>
              <a:lstStyle/>
              <a:p>
                <a:pPr>
                  <a:defRPr sz="800" b="0"/>
                </a:pPr>
                <a:r>
                  <a:rPr lang="en-US" sz="800" b="0"/>
                  <a:t>Relative productivity level, 2010</a:t>
                </a:r>
              </a:p>
            </c:rich>
          </c:tx>
          <c:layout/>
          <c:overlay val="0"/>
        </c:title>
        <c:numFmt formatCode="#,##0.0_ ;\-#,##0.0\ " sourceLinked="1"/>
        <c:majorTickMark val="out"/>
        <c:minorTickMark val="none"/>
        <c:tickLblPos val="low"/>
        <c:crossAx val="52471705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2010-13</a:t>
            </a:r>
          </a:p>
        </c:rich>
      </c:tx>
      <c:layout/>
      <c:overlay val="0"/>
    </c:title>
    <c:autoTitleDeleted val="0"/>
    <c:plotArea>
      <c:layout/>
      <c:bubbleChart>
        <c:varyColors val="0"/>
        <c:ser>
          <c:idx val="0"/>
          <c:order val="0"/>
          <c:tx>
            <c:v>Agriculture</c:v>
          </c:tx>
          <c:spPr>
            <a:solidFill>
              <a:srgbClr val="13CF44"/>
            </a:solidFill>
          </c:spPr>
          <c:invertIfNegative val="0"/>
          <c:xVal>
            <c:numRef>
              <c:f>'Rel. prod. cf employment'!$B$57</c:f>
              <c:numCache>
                <c:formatCode>#,##0.0_ ;\-#,##0.0\ </c:formatCode>
                <c:ptCount val="1"/>
                <c:pt idx="0">
                  <c:v>-3.633584390380193</c:v>
                </c:pt>
              </c:numCache>
            </c:numRef>
          </c:xVal>
          <c:yVal>
            <c:numRef>
              <c:f>'Rel. prod. cf employment'!$C$57</c:f>
              <c:numCache>
                <c:formatCode>#,##0.0_ ;\-#,##0.0\ </c:formatCode>
                <c:ptCount val="1"/>
                <c:pt idx="0">
                  <c:v>0.8604953691626549</c:v>
                </c:pt>
              </c:numCache>
            </c:numRef>
          </c:yVal>
          <c:bubbleSize>
            <c:numRef>
              <c:f>'Rel. prod. cf employment'!$E$57</c:f>
              <c:numCache>
                <c:formatCode>#,##0_ ;\-#,##0\ </c:formatCode>
                <c:ptCount val="1"/>
                <c:pt idx="0">
                  <c:v>12786</c:v>
                </c:pt>
              </c:numCache>
            </c:numRef>
          </c:bubbleSize>
          <c:bubble3D val="1"/>
        </c:ser>
        <c:ser>
          <c:idx val="1"/>
          <c:order val="1"/>
          <c:tx>
            <c:strRef>
              <c:f>'Rel. prod. cf employment'!$A$58</c:f>
              <c:strCache>
                <c:ptCount val="1"/>
                <c:pt idx="0">
                  <c:v>Mining</c:v>
                </c:pt>
              </c:strCache>
            </c:strRef>
          </c:tx>
          <c:spPr>
            <a:solidFill>
              <a:srgbClr val="000000"/>
            </a:solidFill>
            <a:ln w="25400">
              <a:noFill/>
            </a:ln>
          </c:spPr>
          <c:invertIfNegative val="0"/>
          <c:xVal>
            <c:numRef>
              <c:f>'Rel. prod. cf employment'!$B$58</c:f>
              <c:numCache>
                <c:formatCode>#,##0.0_ ;\-#,##0.0\ </c:formatCode>
                <c:ptCount val="1"/>
                <c:pt idx="0">
                  <c:v>5.3885612496819113E-2</c:v>
                </c:pt>
              </c:numCache>
            </c:numRef>
          </c:xVal>
          <c:yVal>
            <c:numRef>
              <c:f>'Rel. prod. cf employment'!$C$58</c:f>
              <c:numCache>
                <c:formatCode>#,##0.0_ ;\-#,##0.0\ </c:formatCode>
                <c:ptCount val="1"/>
                <c:pt idx="0">
                  <c:v>0.76851256907083909</c:v>
                </c:pt>
              </c:numCache>
            </c:numRef>
          </c:yVal>
          <c:bubbleSize>
            <c:numRef>
              <c:f>'Rel. prod. cf employment'!$E$58</c:f>
              <c:numCache>
                <c:formatCode>#,##0_ ;\-#,##0\ </c:formatCode>
                <c:ptCount val="1"/>
                <c:pt idx="0">
                  <c:v>237</c:v>
                </c:pt>
              </c:numCache>
            </c:numRef>
          </c:bubbleSize>
          <c:bubble3D val="1"/>
        </c:ser>
        <c:ser>
          <c:idx val="2"/>
          <c:order val="2"/>
          <c:tx>
            <c:v>Manufacturing</c:v>
          </c:tx>
          <c:spPr>
            <a:solidFill>
              <a:srgbClr val="CC6600"/>
            </a:solidFill>
            <a:ln w="25400">
              <a:noFill/>
            </a:ln>
          </c:spPr>
          <c:invertIfNegative val="0"/>
          <c:xVal>
            <c:numRef>
              <c:f>'Rel. prod. cf employment'!$B$59</c:f>
              <c:numCache>
                <c:formatCode>#,##0.0_ ;\-#,##0.0\ </c:formatCode>
                <c:ptCount val="1"/>
                <c:pt idx="0">
                  <c:v>0.47747705949445596</c:v>
                </c:pt>
              </c:numCache>
            </c:numRef>
          </c:xVal>
          <c:yVal>
            <c:numRef>
              <c:f>'Rel. prod. cf employment'!$C$59</c:f>
              <c:numCache>
                <c:formatCode>#,##0.0_ ;\-#,##0.0\ </c:formatCode>
                <c:ptCount val="1"/>
                <c:pt idx="0">
                  <c:v>1.8637800201420662</c:v>
                </c:pt>
              </c:numCache>
            </c:numRef>
          </c:yVal>
          <c:bubbleSize>
            <c:numRef>
              <c:f>'Rel. prod. cf employment'!$E$59</c:f>
              <c:numCache>
                <c:formatCode>#,##0_ ;\-#,##0\ </c:formatCode>
                <c:ptCount val="1"/>
                <c:pt idx="0">
                  <c:v>3216</c:v>
                </c:pt>
              </c:numCache>
            </c:numRef>
          </c:bubbleSize>
          <c:bubble3D val="1"/>
        </c:ser>
        <c:ser>
          <c:idx val="4"/>
          <c:order val="3"/>
          <c:tx>
            <c:strRef>
              <c:f>'Rel. prod. cf employment'!$A$61</c:f>
              <c:strCache>
                <c:ptCount val="1"/>
                <c:pt idx="0">
                  <c:v>Wholesale &amp; retail</c:v>
                </c:pt>
              </c:strCache>
            </c:strRef>
          </c:tx>
          <c:spPr>
            <a:solidFill>
              <a:srgbClr val="6666FF"/>
            </a:solidFill>
            <a:ln w="25400">
              <a:noFill/>
            </a:ln>
          </c:spPr>
          <c:invertIfNegative val="0"/>
          <c:xVal>
            <c:numRef>
              <c:f>'Rel. prod. cf employment'!$B$61</c:f>
              <c:numCache>
                <c:formatCode>#,##0.0_ ;\-#,##0.0\ </c:formatCode>
                <c:ptCount val="1"/>
                <c:pt idx="0">
                  <c:v>1.2228846211118558</c:v>
                </c:pt>
              </c:numCache>
            </c:numRef>
          </c:xVal>
          <c:yVal>
            <c:numRef>
              <c:f>'Rel. prod. cf employment'!$C$61</c:f>
              <c:numCache>
                <c:formatCode>#,##0.0_ ;\-#,##0.0\ </c:formatCode>
                <c:ptCount val="1"/>
                <c:pt idx="0">
                  <c:v>0.84774859621233045</c:v>
                </c:pt>
              </c:numCache>
            </c:numRef>
          </c:yVal>
          <c:bubbleSize>
            <c:numRef>
              <c:f>'Rel. prod. cf employment'!$E$61</c:f>
              <c:numCache>
                <c:formatCode>#,##0_ ;\-#,##0\ </c:formatCode>
                <c:ptCount val="1"/>
                <c:pt idx="0">
                  <c:v>7627</c:v>
                </c:pt>
              </c:numCache>
            </c:numRef>
          </c:bubbleSize>
          <c:bubble3D val="1"/>
        </c:ser>
        <c:ser>
          <c:idx val="5"/>
          <c:order val="4"/>
          <c:tx>
            <c:v>Transport, storage, comms</c:v>
          </c:tx>
          <c:spPr>
            <a:solidFill>
              <a:srgbClr val="66FFFF"/>
            </a:solidFill>
            <a:ln w="25400">
              <a:noFill/>
            </a:ln>
          </c:spPr>
          <c:invertIfNegative val="0"/>
          <c:xVal>
            <c:numRef>
              <c:f>'Rel. prod. cf employment'!$B$62</c:f>
              <c:numCache>
                <c:formatCode>#,##0.0_ ;\-#,##0.0\ </c:formatCode>
                <c:ptCount val="1"/>
                <c:pt idx="0">
                  <c:v>0.34863657301225537</c:v>
                </c:pt>
              </c:numCache>
            </c:numRef>
          </c:xVal>
          <c:yVal>
            <c:numRef>
              <c:f>'Rel. prod. cf employment'!$C$62</c:f>
              <c:numCache>
                <c:formatCode>#,##0.0_ ;\-#,##0.0\ </c:formatCode>
                <c:ptCount val="1"/>
                <c:pt idx="0">
                  <c:v>2.6293312675380722</c:v>
                </c:pt>
              </c:numCache>
            </c:numRef>
          </c:yVal>
          <c:bubbleSize>
            <c:numRef>
              <c:f>'Rel. prod. cf employment'!$E$62</c:f>
              <c:numCache>
                <c:formatCode>#,##0_ ;\-#,##0\ </c:formatCode>
                <c:ptCount val="1"/>
                <c:pt idx="0">
                  <c:v>1712</c:v>
                </c:pt>
              </c:numCache>
            </c:numRef>
          </c:bubbleSize>
          <c:bubble3D val="1"/>
        </c:ser>
        <c:ser>
          <c:idx val="6"/>
          <c:order val="5"/>
          <c:tx>
            <c:strRef>
              <c:f>'Rel. prod. cf employment'!$A$63</c:f>
              <c:strCache>
                <c:ptCount val="1"/>
                <c:pt idx="0">
                  <c:v>Other (incl. hotels/restaurants, utilities)</c:v>
                </c:pt>
              </c:strCache>
            </c:strRef>
          </c:tx>
          <c:spPr>
            <a:solidFill>
              <a:srgbClr val="FF00FF"/>
            </a:solidFill>
            <a:ln w="25400">
              <a:noFill/>
            </a:ln>
          </c:spPr>
          <c:invertIfNegative val="0"/>
          <c:xVal>
            <c:numRef>
              <c:f>'Rel. prod. cf employment'!$B$63</c:f>
              <c:numCache>
                <c:formatCode>#,##0.0_ ;\-#,##0.0\ </c:formatCode>
                <c:ptCount val="1"/>
                <c:pt idx="0">
                  <c:v>0.60695556320221833</c:v>
                </c:pt>
              </c:numCache>
            </c:numRef>
          </c:xVal>
          <c:yVal>
            <c:numRef>
              <c:f>'Rel. prod. cf employment'!$C$63</c:f>
              <c:numCache>
                <c:formatCode>#,##0.0_ ;\-#,##0.0\ </c:formatCode>
                <c:ptCount val="1"/>
                <c:pt idx="0">
                  <c:v>0.27657683696826568</c:v>
                </c:pt>
              </c:numCache>
            </c:numRef>
          </c:yVal>
          <c:bubbleSize>
            <c:numRef>
              <c:f>'Rel. prod. cf employment'!$E$63</c:f>
              <c:numCache>
                <c:formatCode>#,##0_ ;\-#,##0\ </c:formatCode>
                <c:ptCount val="1"/>
                <c:pt idx="0">
                  <c:v>3063</c:v>
                </c:pt>
              </c:numCache>
            </c:numRef>
          </c:bubbleSize>
          <c:bubble3D val="1"/>
        </c:ser>
        <c:ser>
          <c:idx val="3"/>
          <c:order val="6"/>
          <c:tx>
            <c:v>Construction</c:v>
          </c:tx>
          <c:spPr>
            <a:solidFill>
              <a:srgbClr val="FFFF00"/>
            </a:solidFill>
            <a:ln w="25400">
              <a:noFill/>
            </a:ln>
          </c:spPr>
          <c:invertIfNegative val="0"/>
          <c:xVal>
            <c:numRef>
              <c:f>'Rel. prod. cf employment'!$B$60</c:f>
              <c:numCache>
                <c:formatCode>#,##0.0_ ;\-#,##0.0\ </c:formatCode>
                <c:ptCount val="1"/>
                <c:pt idx="0">
                  <c:v>0.92374496106258253</c:v>
                </c:pt>
              </c:numCache>
            </c:numRef>
          </c:xVal>
          <c:yVal>
            <c:numRef>
              <c:f>'Rel. prod. cf employment'!$C$60</c:f>
              <c:numCache>
                <c:formatCode>#,##0.0_ ;\-#,##0.0\ </c:formatCode>
                <c:ptCount val="1"/>
                <c:pt idx="0">
                  <c:v>0.80174952720924519</c:v>
                </c:pt>
              </c:numCache>
            </c:numRef>
          </c:yVal>
          <c:bubbleSize>
            <c:numRef>
              <c:f>'Rel. prod. cf employment'!$E$60</c:f>
              <c:numCache>
                <c:formatCode>#,##0_ ;\-#,##0\ </c:formatCode>
                <c:ptCount val="1"/>
                <c:pt idx="0">
                  <c:v>1774</c:v>
                </c:pt>
              </c:numCache>
            </c:numRef>
          </c:bubbleSize>
          <c:bubble3D val="1"/>
        </c:ser>
        <c:dLbls>
          <c:showLegendKey val="0"/>
          <c:showVal val="0"/>
          <c:showCatName val="0"/>
          <c:showSerName val="0"/>
          <c:showPercent val="0"/>
          <c:showBubbleSize val="0"/>
        </c:dLbls>
        <c:bubbleScale val="100"/>
        <c:showNegBubbles val="0"/>
        <c:axId val="524946048"/>
        <c:axId val="525214464"/>
      </c:bubbleChart>
      <c:valAx>
        <c:axId val="524946048"/>
        <c:scaling>
          <c:orientation val="minMax"/>
        </c:scaling>
        <c:delete val="0"/>
        <c:axPos val="b"/>
        <c:title>
          <c:tx>
            <c:rich>
              <a:bodyPr/>
              <a:lstStyle/>
              <a:p>
                <a:pPr>
                  <a:defRPr sz="800" b="0"/>
                </a:pPr>
                <a:r>
                  <a:rPr lang="en-US" sz="800" b="0"/>
                  <a:t>Percentage point change in employment share, 2010-13</a:t>
                </a:r>
              </a:p>
            </c:rich>
          </c:tx>
          <c:layout/>
          <c:overlay val="0"/>
        </c:title>
        <c:numFmt formatCode="#,##0.0_ ;\-#,##0.0\ " sourceLinked="1"/>
        <c:majorTickMark val="out"/>
        <c:minorTickMark val="none"/>
        <c:tickLblPos val="low"/>
        <c:crossAx val="525214464"/>
        <c:crosses val="autoZero"/>
        <c:crossBetween val="midCat"/>
      </c:valAx>
      <c:valAx>
        <c:axId val="525214464"/>
        <c:scaling>
          <c:orientation val="minMax"/>
          <c:min val="0"/>
        </c:scaling>
        <c:delete val="0"/>
        <c:axPos val="l"/>
        <c:majorGridlines/>
        <c:title>
          <c:tx>
            <c:rich>
              <a:bodyPr rot="-5400000" vert="horz"/>
              <a:lstStyle/>
              <a:p>
                <a:pPr>
                  <a:defRPr sz="800" b="0"/>
                </a:pPr>
                <a:r>
                  <a:rPr lang="en-US" sz="800" b="0"/>
                  <a:t>Relative productivity level, 2013</a:t>
                </a:r>
              </a:p>
            </c:rich>
          </c:tx>
          <c:layout/>
          <c:overlay val="0"/>
        </c:title>
        <c:numFmt formatCode="#,##0.0_ ;\-#,##0.0\ " sourceLinked="1"/>
        <c:majorTickMark val="out"/>
        <c:minorTickMark val="none"/>
        <c:tickLblPos val="low"/>
        <c:crossAx val="52494604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stacked"/>
        <c:varyColors val="0"/>
        <c:ser>
          <c:idx val="0"/>
          <c:order val="0"/>
          <c:tx>
            <c:strRef>
              <c:f>'Decomposition of prod change'!$B$4</c:f>
              <c:strCache>
                <c:ptCount val="1"/>
                <c:pt idx="0">
                  <c:v>Within sector</c:v>
                </c:pt>
              </c:strCache>
            </c:strRef>
          </c:tx>
          <c:invertIfNegative val="0"/>
          <c:cat>
            <c:strRef>
              <c:f>'Decomposition of prod change'!$A$5:$A$8</c:f>
              <c:strCache>
                <c:ptCount val="4"/>
                <c:pt idx="0">
                  <c:v>1991-2000</c:v>
                </c:pt>
                <c:pt idx="1">
                  <c:v>2000-05</c:v>
                </c:pt>
                <c:pt idx="2">
                  <c:v>2005-10</c:v>
                </c:pt>
                <c:pt idx="3">
                  <c:v>2010-13</c:v>
                </c:pt>
              </c:strCache>
            </c:strRef>
          </c:cat>
          <c:val>
            <c:numRef>
              <c:f>'Decomposition of prod change'!$B$5:$B$8</c:f>
              <c:numCache>
                <c:formatCode>0.00%</c:formatCode>
                <c:ptCount val="4"/>
                <c:pt idx="0">
                  <c:v>4.6965047839415429E-2</c:v>
                </c:pt>
                <c:pt idx="1">
                  <c:v>0.10676769580707508</c:v>
                </c:pt>
                <c:pt idx="2">
                  <c:v>8.4212020280504202E-2</c:v>
                </c:pt>
                <c:pt idx="3">
                  <c:v>5.0984679432311338E-2</c:v>
                </c:pt>
              </c:numCache>
            </c:numRef>
          </c:val>
        </c:ser>
        <c:ser>
          <c:idx val="1"/>
          <c:order val="1"/>
          <c:tx>
            <c:strRef>
              <c:f>'Decomposition of prod change'!$C$4</c:f>
              <c:strCache>
                <c:ptCount val="1"/>
                <c:pt idx="0">
                  <c:v>Structural change</c:v>
                </c:pt>
              </c:strCache>
            </c:strRef>
          </c:tx>
          <c:spPr>
            <a:solidFill>
              <a:schemeClr val="accent6"/>
            </a:solidFill>
          </c:spPr>
          <c:invertIfNegative val="0"/>
          <c:cat>
            <c:strRef>
              <c:f>'Decomposition of prod change'!$A$5:$A$8</c:f>
              <c:strCache>
                <c:ptCount val="4"/>
                <c:pt idx="0">
                  <c:v>1991-2000</c:v>
                </c:pt>
                <c:pt idx="1">
                  <c:v>2000-05</c:v>
                </c:pt>
                <c:pt idx="2">
                  <c:v>2005-10</c:v>
                </c:pt>
                <c:pt idx="3">
                  <c:v>2010-13</c:v>
                </c:pt>
              </c:strCache>
            </c:strRef>
          </c:cat>
          <c:val>
            <c:numRef>
              <c:f>'Decomposition of prod change'!$C$5:$C$8</c:f>
              <c:numCache>
                <c:formatCode>0.00%</c:formatCode>
                <c:ptCount val="4"/>
                <c:pt idx="0">
                  <c:v>2.4346220254976361E-3</c:v>
                </c:pt>
                <c:pt idx="1">
                  <c:v>6.2824974880979906E-3</c:v>
                </c:pt>
                <c:pt idx="2">
                  <c:v>1.1030989718580214E-2</c:v>
                </c:pt>
                <c:pt idx="3">
                  <c:v>6.0818160555242001E-4</c:v>
                </c:pt>
              </c:numCache>
            </c:numRef>
          </c:val>
        </c:ser>
        <c:dLbls>
          <c:showLegendKey val="0"/>
          <c:showVal val="0"/>
          <c:showCatName val="0"/>
          <c:showSerName val="0"/>
          <c:showPercent val="0"/>
          <c:showBubbleSize val="0"/>
        </c:dLbls>
        <c:gapWidth val="150"/>
        <c:overlap val="100"/>
        <c:axId val="525245824"/>
        <c:axId val="513438080"/>
      </c:barChart>
      <c:catAx>
        <c:axId val="525245824"/>
        <c:scaling>
          <c:orientation val="minMax"/>
        </c:scaling>
        <c:delete val="0"/>
        <c:axPos val="b"/>
        <c:majorTickMark val="out"/>
        <c:minorTickMark val="none"/>
        <c:tickLblPos val="low"/>
        <c:crossAx val="513438080"/>
        <c:crosses val="autoZero"/>
        <c:auto val="1"/>
        <c:lblAlgn val="ctr"/>
        <c:lblOffset val="100"/>
        <c:noMultiLvlLbl val="0"/>
      </c:catAx>
      <c:valAx>
        <c:axId val="513438080"/>
        <c:scaling>
          <c:orientation val="minMax"/>
        </c:scaling>
        <c:delete val="0"/>
        <c:axPos val="l"/>
        <c:majorGridlines/>
        <c:title>
          <c:tx>
            <c:rich>
              <a:bodyPr rot="-5400000" vert="horz"/>
              <a:lstStyle/>
              <a:p>
                <a:pPr>
                  <a:defRPr b="0"/>
                </a:pPr>
                <a:r>
                  <a:rPr lang="en-US" b="0"/>
                  <a:t>Annualised labour productivity growth</a:t>
                </a:r>
              </a:p>
            </c:rich>
          </c:tx>
          <c:layout/>
          <c:overlay val="0"/>
        </c:title>
        <c:numFmt formatCode="0.0%" sourceLinked="0"/>
        <c:majorTickMark val="out"/>
        <c:minorTickMark val="none"/>
        <c:tickLblPos val="nextTo"/>
        <c:crossAx val="525245824"/>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'Productivity gaps'!$I$5</c:f>
              <c:strCache>
                <c:ptCount val="1"/>
                <c:pt idx="0">
                  <c:v>Other (incl. hotels/restaurants, utilities)</c:v>
                </c:pt>
              </c:strCache>
            </c:strRef>
          </c:tx>
          <c:spPr>
            <a:solidFill>
              <a:srgbClr val="13CF44"/>
            </a:solidFill>
            <a:ln w="3175">
              <a:solidFill>
                <a:schemeClr val="bg1">
                  <a:lumMod val="50000"/>
                </a:schemeClr>
              </a:solidFill>
            </a:ln>
          </c:spPr>
          <c:cat>
            <c:numRef>
              <c:f>'Productivity gaps'!$H$6:$H$27</c:f>
              <c:numCache>
                <c:formatCode>0.00</c:formatCode>
                <c:ptCount val="22"/>
                <c:pt idx="0">
                  <c:v>0</c:v>
                </c:pt>
                <c:pt idx="1">
                  <c:v>0</c:v>
                </c:pt>
                <c:pt idx="2">
                  <c:v>5.0353444024330098</c:v>
                </c:pt>
                <c:pt idx="3">
                  <c:v>10.07068880486602</c:v>
                </c:pt>
                <c:pt idx="4">
                  <c:v>10.07068880486602</c:v>
                </c:pt>
                <c:pt idx="5">
                  <c:v>10.460299194476409</c:v>
                </c:pt>
                <c:pt idx="6">
                  <c:v>10.849909584086799</c:v>
                </c:pt>
                <c:pt idx="7">
                  <c:v>10.849909584086799</c:v>
                </c:pt>
                <c:pt idx="8">
                  <c:v>13.766233766233766</c:v>
                </c:pt>
                <c:pt idx="9">
                  <c:v>16.682557948380733</c:v>
                </c:pt>
                <c:pt idx="10">
                  <c:v>16.682557948380733</c:v>
                </c:pt>
                <c:pt idx="11">
                  <c:v>29.220779220779221</c:v>
                </c:pt>
                <c:pt idx="12">
                  <c:v>41.759000493177709</c:v>
                </c:pt>
                <c:pt idx="13">
                  <c:v>41.759000493177709</c:v>
                </c:pt>
                <c:pt idx="14">
                  <c:v>62.778234423804044</c:v>
                </c:pt>
                <c:pt idx="15">
                  <c:v>83.797468354430379</c:v>
                </c:pt>
                <c:pt idx="16">
                  <c:v>83.797468354430379</c:v>
                </c:pt>
                <c:pt idx="17">
                  <c:v>89.084333388130858</c:v>
                </c:pt>
                <c:pt idx="18">
                  <c:v>94.371198421831338</c:v>
                </c:pt>
                <c:pt idx="19">
                  <c:v>94.371198421831338</c:v>
                </c:pt>
                <c:pt idx="20">
                  <c:v>97.185599210915669</c:v>
                </c:pt>
                <c:pt idx="21">
                  <c:v>100</c:v>
                </c:pt>
              </c:numCache>
            </c:numRef>
          </c:cat>
          <c:val>
            <c:numRef>
              <c:f>'Productivity gaps'!$I$6:$I$27</c:f>
              <c:numCache>
                <c:formatCode>#,##0.0</c:formatCode>
                <c:ptCount val="22"/>
                <c:pt idx="0" formatCode="General">
                  <c:v>0</c:v>
                </c:pt>
                <c:pt idx="1">
                  <c:v>0.27657683696826568</c:v>
                </c:pt>
                <c:pt idx="2">
                  <c:v>0.27657683696826568</c:v>
                </c:pt>
                <c:pt idx="3">
                  <c:v>0.27657683696826568</c:v>
                </c:pt>
                <c:pt idx="4" formatCode="General">
                  <c:v>0</c:v>
                </c:pt>
              </c:numCache>
            </c:numRef>
          </c:val>
        </c:ser>
        <c:ser>
          <c:idx val="1"/>
          <c:order val="1"/>
          <c:tx>
            <c:strRef>
              <c:f>'Productivity gaps'!$J$5</c:f>
              <c:strCache>
                <c:ptCount val="1"/>
                <c:pt idx="0">
                  <c:v>Mining</c:v>
                </c:pt>
              </c:strCache>
            </c:strRef>
          </c:tx>
          <c:spPr>
            <a:solidFill>
              <a:srgbClr val="6666FF"/>
            </a:solidFill>
            <a:ln w="3175">
              <a:solidFill>
                <a:schemeClr val="bg1">
                  <a:lumMod val="50000"/>
                </a:schemeClr>
              </a:solidFill>
            </a:ln>
          </c:spPr>
          <c:cat>
            <c:numRef>
              <c:f>'Productivity gaps'!$H$6:$H$27</c:f>
              <c:numCache>
                <c:formatCode>0.00</c:formatCode>
                <c:ptCount val="22"/>
                <c:pt idx="0">
                  <c:v>0</c:v>
                </c:pt>
                <c:pt idx="1">
                  <c:v>0</c:v>
                </c:pt>
                <c:pt idx="2">
                  <c:v>5.0353444024330098</c:v>
                </c:pt>
                <c:pt idx="3">
                  <c:v>10.07068880486602</c:v>
                </c:pt>
                <c:pt idx="4">
                  <c:v>10.07068880486602</c:v>
                </c:pt>
                <c:pt idx="5">
                  <c:v>10.460299194476409</c:v>
                </c:pt>
                <c:pt idx="6">
                  <c:v>10.849909584086799</c:v>
                </c:pt>
                <c:pt idx="7">
                  <c:v>10.849909584086799</c:v>
                </c:pt>
                <c:pt idx="8">
                  <c:v>13.766233766233766</c:v>
                </c:pt>
                <c:pt idx="9">
                  <c:v>16.682557948380733</c:v>
                </c:pt>
                <c:pt idx="10">
                  <c:v>16.682557948380733</c:v>
                </c:pt>
                <c:pt idx="11">
                  <c:v>29.220779220779221</c:v>
                </c:pt>
                <c:pt idx="12">
                  <c:v>41.759000493177709</c:v>
                </c:pt>
                <c:pt idx="13">
                  <c:v>41.759000493177709</c:v>
                </c:pt>
                <c:pt idx="14">
                  <c:v>62.778234423804044</c:v>
                </c:pt>
                <c:pt idx="15">
                  <c:v>83.797468354430379</c:v>
                </c:pt>
                <c:pt idx="16">
                  <c:v>83.797468354430379</c:v>
                </c:pt>
                <c:pt idx="17">
                  <c:v>89.084333388130858</c:v>
                </c:pt>
                <c:pt idx="18">
                  <c:v>94.371198421831338</c:v>
                </c:pt>
                <c:pt idx="19">
                  <c:v>94.371198421831338</c:v>
                </c:pt>
                <c:pt idx="20">
                  <c:v>97.185599210915669</c:v>
                </c:pt>
                <c:pt idx="21">
                  <c:v>100</c:v>
                </c:pt>
              </c:numCache>
            </c:numRef>
          </c:cat>
          <c:val>
            <c:numRef>
              <c:f>'Productivity gaps'!$J$6:$J$27</c:f>
              <c:numCache>
                <c:formatCode>General</c:formatCode>
                <c:ptCount val="22"/>
                <c:pt idx="3">
                  <c:v>0</c:v>
                </c:pt>
                <c:pt idx="4" formatCode="#,##0.000">
                  <c:v>0.76851256907083909</c:v>
                </c:pt>
                <c:pt idx="5" formatCode="#,##0.000">
                  <c:v>0.76851256907083909</c:v>
                </c:pt>
                <c:pt idx="6" formatCode="#,##0.000">
                  <c:v>0.76851256907083909</c:v>
                </c:pt>
                <c:pt idx="7">
                  <c:v>0</c:v>
                </c:pt>
              </c:numCache>
            </c:numRef>
          </c:val>
        </c:ser>
        <c:ser>
          <c:idx val="2"/>
          <c:order val="2"/>
          <c:tx>
            <c:strRef>
              <c:f>'Productivity gaps'!$K$5</c:f>
              <c:strCache>
                <c:ptCount val="1"/>
                <c:pt idx="0">
                  <c:v>Construction</c:v>
                </c:pt>
              </c:strCache>
            </c:strRef>
          </c:tx>
          <c:spPr>
            <a:solidFill>
              <a:srgbClr val="CC6600"/>
            </a:solidFill>
            <a:ln w="3175">
              <a:solidFill>
                <a:schemeClr val="bg1">
                  <a:lumMod val="50000"/>
                </a:schemeClr>
              </a:solidFill>
            </a:ln>
          </c:spPr>
          <c:cat>
            <c:numRef>
              <c:f>'Productivity gaps'!$H$6:$H$27</c:f>
              <c:numCache>
                <c:formatCode>0.00</c:formatCode>
                <c:ptCount val="22"/>
                <c:pt idx="0">
                  <c:v>0</c:v>
                </c:pt>
                <c:pt idx="1">
                  <c:v>0</c:v>
                </c:pt>
                <c:pt idx="2">
                  <c:v>5.0353444024330098</c:v>
                </c:pt>
                <c:pt idx="3">
                  <c:v>10.07068880486602</c:v>
                </c:pt>
                <c:pt idx="4">
                  <c:v>10.07068880486602</c:v>
                </c:pt>
                <c:pt idx="5">
                  <c:v>10.460299194476409</c:v>
                </c:pt>
                <c:pt idx="6">
                  <c:v>10.849909584086799</c:v>
                </c:pt>
                <c:pt idx="7">
                  <c:v>10.849909584086799</c:v>
                </c:pt>
                <c:pt idx="8">
                  <c:v>13.766233766233766</c:v>
                </c:pt>
                <c:pt idx="9">
                  <c:v>16.682557948380733</c:v>
                </c:pt>
                <c:pt idx="10">
                  <c:v>16.682557948380733</c:v>
                </c:pt>
                <c:pt idx="11">
                  <c:v>29.220779220779221</c:v>
                </c:pt>
                <c:pt idx="12">
                  <c:v>41.759000493177709</c:v>
                </c:pt>
                <c:pt idx="13">
                  <c:v>41.759000493177709</c:v>
                </c:pt>
                <c:pt idx="14">
                  <c:v>62.778234423804044</c:v>
                </c:pt>
                <c:pt idx="15">
                  <c:v>83.797468354430379</c:v>
                </c:pt>
                <c:pt idx="16">
                  <c:v>83.797468354430379</c:v>
                </c:pt>
                <c:pt idx="17">
                  <c:v>89.084333388130858</c:v>
                </c:pt>
                <c:pt idx="18">
                  <c:v>94.371198421831338</c:v>
                </c:pt>
                <c:pt idx="19">
                  <c:v>94.371198421831338</c:v>
                </c:pt>
                <c:pt idx="20">
                  <c:v>97.185599210915669</c:v>
                </c:pt>
                <c:pt idx="21">
                  <c:v>100</c:v>
                </c:pt>
              </c:numCache>
            </c:numRef>
          </c:cat>
          <c:val>
            <c:numRef>
              <c:f>'Productivity gaps'!$K$6:$K$27</c:f>
              <c:numCache>
                <c:formatCode>General</c:formatCode>
                <c:ptCount val="22"/>
                <c:pt idx="6">
                  <c:v>0</c:v>
                </c:pt>
                <c:pt idx="7" formatCode="#,##0.000">
                  <c:v>0.80174952720924519</c:v>
                </c:pt>
                <c:pt idx="8" formatCode="#,##0.000">
                  <c:v>0.80174952720924519</c:v>
                </c:pt>
                <c:pt idx="9" formatCode="#,##0.000">
                  <c:v>0.80174952720924519</c:v>
                </c:pt>
                <c:pt idx="10">
                  <c:v>0</c:v>
                </c:pt>
              </c:numCache>
            </c:numRef>
          </c:val>
        </c:ser>
        <c:ser>
          <c:idx val="3"/>
          <c:order val="3"/>
          <c:tx>
            <c:strRef>
              <c:f>'Productivity gaps'!$L$5</c:f>
              <c:strCache>
                <c:ptCount val="1"/>
                <c:pt idx="0">
                  <c:v>Wholesale &amp; retail</c:v>
                </c:pt>
              </c:strCache>
            </c:strRef>
          </c:tx>
          <c:spPr>
            <a:solidFill>
              <a:srgbClr val="FF00FF"/>
            </a:solidFill>
            <a:ln w="3175">
              <a:solidFill>
                <a:schemeClr val="bg1">
                  <a:lumMod val="50000"/>
                </a:schemeClr>
              </a:solidFill>
            </a:ln>
          </c:spPr>
          <c:cat>
            <c:numRef>
              <c:f>'Productivity gaps'!$H$6:$H$27</c:f>
              <c:numCache>
                <c:formatCode>0.00</c:formatCode>
                <c:ptCount val="22"/>
                <c:pt idx="0">
                  <c:v>0</c:v>
                </c:pt>
                <c:pt idx="1">
                  <c:v>0</c:v>
                </c:pt>
                <c:pt idx="2">
                  <c:v>5.0353444024330098</c:v>
                </c:pt>
                <c:pt idx="3">
                  <c:v>10.07068880486602</c:v>
                </c:pt>
                <c:pt idx="4">
                  <c:v>10.07068880486602</c:v>
                </c:pt>
                <c:pt idx="5">
                  <c:v>10.460299194476409</c:v>
                </c:pt>
                <c:pt idx="6">
                  <c:v>10.849909584086799</c:v>
                </c:pt>
                <c:pt idx="7">
                  <c:v>10.849909584086799</c:v>
                </c:pt>
                <c:pt idx="8">
                  <c:v>13.766233766233766</c:v>
                </c:pt>
                <c:pt idx="9">
                  <c:v>16.682557948380733</c:v>
                </c:pt>
                <c:pt idx="10">
                  <c:v>16.682557948380733</c:v>
                </c:pt>
                <c:pt idx="11">
                  <c:v>29.220779220779221</c:v>
                </c:pt>
                <c:pt idx="12">
                  <c:v>41.759000493177709</c:v>
                </c:pt>
                <c:pt idx="13">
                  <c:v>41.759000493177709</c:v>
                </c:pt>
                <c:pt idx="14">
                  <c:v>62.778234423804044</c:v>
                </c:pt>
                <c:pt idx="15">
                  <c:v>83.797468354430379</c:v>
                </c:pt>
                <c:pt idx="16">
                  <c:v>83.797468354430379</c:v>
                </c:pt>
                <c:pt idx="17">
                  <c:v>89.084333388130858</c:v>
                </c:pt>
                <c:pt idx="18">
                  <c:v>94.371198421831338</c:v>
                </c:pt>
                <c:pt idx="19">
                  <c:v>94.371198421831338</c:v>
                </c:pt>
                <c:pt idx="20">
                  <c:v>97.185599210915669</c:v>
                </c:pt>
                <c:pt idx="21">
                  <c:v>100</c:v>
                </c:pt>
              </c:numCache>
            </c:numRef>
          </c:cat>
          <c:val>
            <c:numRef>
              <c:f>'Productivity gaps'!$L$6:$L$27</c:f>
              <c:numCache>
                <c:formatCode>General</c:formatCode>
                <c:ptCount val="22"/>
                <c:pt idx="9">
                  <c:v>0</c:v>
                </c:pt>
                <c:pt idx="10" formatCode="#,##0.0">
                  <c:v>0.84774859621233045</c:v>
                </c:pt>
                <c:pt idx="11" formatCode="#,##0.0">
                  <c:v>0.84774859621233045</c:v>
                </c:pt>
                <c:pt idx="12" formatCode="#,##0.0">
                  <c:v>0.84774859621233045</c:v>
                </c:pt>
                <c:pt idx="13">
                  <c:v>0</c:v>
                </c:pt>
              </c:numCache>
            </c:numRef>
          </c:val>
        </c:ser>
        <c:ser>
          <c:idx val="4"/>
          <c:order val="4"/>
          <c:tx>
            <c:strRef>
              <c:f>'Productivity gaps'!$M$5</c:f>
              <c:strCache>
                <c:ptCount val="1"/>
                <c:pt idx="0">
                  <c:v>Agriculture</c:v>
                </c:pt>
              </c:strCache>
            </c:strRef>
          </c:tx>
          <c:spPr>
            <a:solidFill>
              <a:srgbClr val="66FFFF"/>
            </a:solidFill>
            <a:ln w="3175">
              <a:solidFill>
                <a:schemeClr val="bg1">
                  <a:lumMod val="50000"/>
                </a:schemeClr>
              </a:solidFill>
            </a:ln>
          </c:spPr>
          <c:cat>
            <c:numRef>
              <c:f>'Productivity gaps'!$H$6:$H$27</c:f>
              <c:numCache>
                <c:formatCode>0.00</c:formatCode>
                <c:ptCount val="22"/>
                <c:pt idx="0">
                  <c:v>0</c:v>
                </c:pt>
                <c:pt idx="1">
                  <c:v>0</c:v>
                </c:pt>
                <c:pt idx="2">
                  <c:v>5.0353444024330098</c:v>
                </c:pt>
                <c:pt idx="3">
                  <c:v>10.07068880486602</c:v>
                </c:pt>
                <c:pt idx="4">
                  <c:v>10.07068880486602</c:v>
                </c:pt>
                <c:pt idx="5">
                  <c:v>10.460299194476409</c:v>
                </c:pt>
                <c:pt idx="6">
                  <c:v>10.849909584086799</c:v>
                </c:pt>
                <c:pt idx="7">
                  <c:v>10.849909584086799</c:v>
                </c:pt>
                <c:pt idx="8">
                  <c:v>13.766233766233766</c:v>
                </c:pt>
                <c:pt idx="9">
                  <c:v>16.682557948380733</c:v>
                </c:pt>
                <c:pt idx="10">
                  <c:v>16.682557948380733</c:v>
                </c:pt>
                <c:pt idx="11">
                  <c:v>29.220779220779221</c:v>
                </c:pt>
                <c:pt idx="12">
                  <c:v>41.759000493177709</c:v>
                </c:pt>
                <c:pt idx="13">
                  <c:v>41.759000493177709</c:v>
                </c:pt>
                <c:pt idx="14">
                  <c:v>62.778234423804044</c:v>
                </c:pt>
                <c:pt idx="15">
                  <c:v>83.797468354430379</c:v>
                </c:pt>
                <c:pt idx="16">
                  <c:v>83.797468354430379</c:v>
                </c:pt>
                <c:pt idx="17">
                  <c:v>89.084333388130858</c:v>
                </c:pt>
                <c:pt idx="18">
                  <c:v>94.371198421831338</c:v>
                </c:pt>
                <c:pt idx="19">
                  <c:v>94.371198421831338</c:v>
                </c:pt>
                <c:pt idx="20">
                  <c:v>97.185599210915669</c:v>
                </c:pt>
                <c:pt idx="21">
                  <c:v>100</c:v>
                </c:pt>
              </c:numCache>
            </c:numRef>
          </c:cat>
          <c:val>
            <c:numRef>
              <c:f>'Productivity gaps'!$M$6:$M$27</c:f>
              <c:numCache>
                <c:formatCode>General</c:formatCode>
                <c:ptCount val="22"/>
                <c:pt idx="12">
                  <c:v>0</c:v>
                </c:pt>
                <c:pt idx="13" formatCode="#,##0.0">
                  <c:v>0.8604953691626549</c:v>
                </c:pt>
                <c:pt idx="14" formatCode="#,##0.0">
                  <c:v>0.8604953691626549</c:v>
                </c:pt>
                <c:pt idx="15" formatCode="#,##0.0">
                  <c:v>0.8604953691626549</c:v>
                </c:pt>
                <c:pt idx="16">
                  <c:v>0</c:v>
                </c:pt>
              </c:numCache>
            </c:numRef>
          </c:val>
        </c:ser>
        <c:ser>
          <c:idx val="5"/>
          <c:order val="5"/>
          <c:tx>
            <c:strRef>
              <c:f>'Productivity gaps'!$N$5</c:f>
              <c:strCache>
                <c:ptCount val="1"/>
                <c:pt idx="0">
                  <c:v>Manufacturing</c:v>
                </c:pt>
              </c:strCache>
            </c:strRef>
          </c:tx>
          <c:spPr>
            <a:solidFill>
              <a:srgbClr val="000000"/>
            </a:solidFill>
            <a:ln w="3175">
              <a:solidFill>
                <a:schemeClr val="bg1">
                  <a:lumMod val="50000"/>
                </a:schemeClr>
              </a:solidFill>
            </a:ln>
          </c:spPr>
          <c:cat>
            <c:numRef>
              <c:f>'Productivity gaps'!$H$6:$H$27</c:f>
              <c:numCache>
                <c:formatCode>0.00</c:formatCode>
                <c:ptCount val="22"/>
                <c:pt idx="0">
                  <c:v>0</c:v>
                </c:pt>
                <c:pt idx="1">
                  <c:v>0</c:v>
                </c:pt>
                <c:pt idx="2">
                  <c:v>5.0353444024330098</c:v>
                </c:pt>
                <c:pt idx="3">
                  <c:v>10.07068880486602</c:v>
                </c:pt>
                <c:pt idx="4">
                  <c:v>10.07068880486602</c:v>
                </c:pt>
                <c:pt idx="5">
                  <c:v>10.460299194476409</c:v>
                </c:pt>
                <c:pt idx="6">
                  <c:v>10.849909584086799</c:v>
                </c:pt>
                <c:pt idx="7">
                  <c:v>10.849909584086799</c:v>
                </c:pt>
                <c:pt idx="8">
                  <c:v>13.766233766233766</c:v>
                </c:pt>
                <c:pt idx="9">
                  <c:v>16.682557948380733</c:v>
                </c:pt>
                <c:pt idx="10">
                  <c:v>16.682557948380733</c:v>
                </c:pt>
                <c:pt idx="11">
                  <c:v>29.220779220779221</c:v>
                </c:pt>
                <c:pt idx="12">
                  <c:v>41.759000493177709</c:v>
                </c:pt>
                <c:pt idx="13">
                  <c:v>41.759000493177709</c:v>
                </c:pt>
                <c:pt idx="14">
                  <c:v>62.778234423804044</c:v>
                </c:pt>
                <c:pt idx="15">
                  <c:v>83.797468354430379</c:v>
                </c:pt>
                <c:pt idx="16">
                  <c:v>83.797468354430379</c:v>
                </c:pt>
                <c:pt idx="17">
                  <c:v>89.084333388130858</c:v>
                </c:pt>
                <c:pt idx="18">
                  <c:v>94.371198421831338</c:v>
                </c:pt>
                <c:pt idx="19">
                  <c:v>94.371198421831338</c:v>
                </c:pt>
                <c:pt idx="20">
                  <c:v>97.185599210915669</c:v>
                </c:pt>
                <c:pt idx="21">
                  <c:v>100</c:v>
                </c:pt>
              </c:numCache>
            </c:numRef>
          </c:cat>
          <c:val>
            <c:numRef>
              <c:f>'Productivity gaps'!$N$6:$N$27</c:f>
              <c:numCache>
                <c:formatCode>General</c:formatCode>
                <c:ptCount val="22"/>
                <c:pt idx="15">
                  <c:v>0</c:v>
                </c:pt>
                <c:pt idx="16" formatCode="#,##0.0">
                  <c:v>1.8637800201420662</c:v>
                </c:pt>
                <c:pt idx="17" formatCode="#,##0.0">
                  <c:v>1.8637800201420662</c:v>
                </c:pt>
                <c:pt idx="18" formatCode="#,##0.0">
                  <c:v>1.8637800201420662</c:v>
                </c:pt>
                <c:pt idx="19">
                  <c:v>0</c:v>
                </c:pt>
              </c:numCache>
            </c:numRef>
          </c:val>
        </c:ser>
        <c:ser>
          <c:idx val="6"/>
          <c:order val="6"/>
          <c:tx>
            <c:strRef>
              <c:f>'Productivity gaps'!$O$5</c:f>
              <c:strCache>
                <c:ptCount val="1"/>
                <c:pt idx="0">
                  <c:v>Transport, storage, comms</c:v>
                </c:pt>
              </c:strCache>
            </c:strRef>
          </c:tx>
          <c:spPr>
            <a:solidFill>
              <a:srgbClr val="FFFF00"/>
            </a:solidFill>
            <a:ln w="3175">
              <a:solidFill>
                <a:schemeClr val="bg1">
                  <a:lumMod val="50000"/>
                </a:schemeClr>
              </a:solidFill>
            </a:ln>
          </c:spPr>
          <c:cat>
            <c:numRef>
              <c:f>'Productivity gaps'!$H$6:$H$27</c:f>
              <c:numCache>
                <c:formatCode>0.00</c:formatCode>
                <c:ptCount val="22"/>
                <c:pt idx="0">
                  <c:v>0</c:v>
                </c:pt>
                <c:pt idx="1">
                  <c:v>0</c:v>
                </c:pt>
                <c:pt idx="2">
                  <c:v>5.0353444024330098</c:v>
                </c:pt>
                <c:pt idx="3">
                  <c:v>10.07068880486602</c:v>
                </c:pt>
                <c:pt idx="4">
                  <c:v>10.07068880486602</c:v>
                </c:pt>
                <c:pt idx="5">
                  <c:v>10.460299194476409</c:v>
                </c:pt>
                <c:pt idx="6">
                  <c:v>10.849909584086799</c:v>
                </c:pt>
                <c:pt idx="7">
                  <c:v>10.849909584086799</c:v>
                </c:pt>
                <c:pt idx="8">
                  <c:v>13.766233766233766</c:v>
                </c:pt>
                <c:pt idx="9">
                  <c:v>16.682557948380733</c:v>
                </c:pt>
                <c:pt idx="10">
                  <c:v>16.682557948380733</c:v>
                </c:pt>
                <c:pt idx="11">
                  <c:v>29.220779220779221</c:v>
                </c:pt>
                <c:pt idx="12">
                  <c:v>41.759000493177709</c:v>
                </c:pt>
                <c:pt idx="13">
                  <c:v>41.759000493177709</c:v>
                </c:pt>
                <c:pt idx="14">
                  <c:v>62.778234423804044</c:v>
                </c:pt>
                <c:pt idx="15">
                  <c:v>83.797468354430379</c:v>
                </c:pt>
                <c:pt idx="16">
                  <c:v>83.797468354430379</c:v>
                </c:pt>
                <c:pt idx="17">
                  <c:v>89.084333388130858</c:v>
                </c:pt>
                <c:pt idx="18">
                  <c:v>94.371198421831338</c:v>
                </c:pt>
                <c:pt idx="19">
                  <c:v>94.371198421831338</c:v>
                </c:pt>
                <c:pt idx="20">
                  <c:v>97.185599210915669</c:v>
                </c:pt>
                <c:pt idx="21">
                  <c:v>100</c:v>
                </c:pt>
              </c:numCache>
            </c:numRef>
          </c:cat>
          <c:val>
            <c:numRef>
              <c:f>'Productivity gaps'!$O$6:$O$27</c:f>
              <c:numCache>
                <c:formatCode>General</c:formatCode>
                <c:ptCount val="22"/>
                <c:pt idx="18">
                  <c:v>0</c:v>
                </c:pt>
                <c:pt idx="19" formatCode="#,##0.0">
                  <c:v>2.6293312675380722</c:v>
                </c:pt>
                <c:pt idx="20" formatCode="#,##0.0">
                  <c:v>2.6293312675380722</c:v>
                </c:pt>
                <c:pt idx="21" formatCode="#,##0.0">
                  <c:v>2.6293312675380722</c:v>
                </c:pt>
              </c:numCache>
            </c:numRef>
          </c:val>
        </c:ser>
        <c:dLbls>
          <c:showLegendKey val="0"/>
          <c:showVal val="0"/>
          <c:showCatName val="0"/>
          <c:showSerName val="0"/>
          <c:showPercent val="0"/>
          <c:showBubbleSize val="0"/>
        </c:dLbls>
        <c:axId val="522729728"/>
        <c:axId val="522731904"/>
      </c:areaChart>
      <c:dateAx>
        <c:axId val="522729728"/>
        <c:scaling>
          <c:orientation val="minMax"/>
          <c:max val="100"/>
        </c:scaling>
        <c:delete val="0"/>
        <c:axPos val="b"/>
        <c:title>
          <c:tx>
            <c:rich>
              <a:bodyPr/>
              <a:lstStyle/>
              <a:p>
                <a:pPr>
                  <a:defRPr b="0"/>
                </a:pPr>
                <a:r>
                  <a:rPr lang="en-GB" b="0"/>
                  <a:t>Cumulative employment share (%)</a:t>
                </a:r>
              </a:p>
            </c:rich>
          </c:tx>
          <c:layout/>
          <c:overlay val="0"/>
        </c:title>
        <c:numFmt formatCode="0" sourceLinked="0"/>
        <c:majorTickMark val="out"/>
        <c:minorTickMark val="none"/>
        <c:tickLblPos val="nextTo"/>
        <c:crossAx val="522731904"/>
        <c:crosses val="autoZero"/>
        <c:auto val="0"/>
        <c:lblOffset val="100"/>
        <c:baseTimeUnit val="days"/>
        <c:majorUnit val="10"/>
        <c:majorTimeUnit val="days"/>
      </c:dateAx>
      <c:valAx>
        <c:axId val="522731904"/>
        <c:scaling>
          <c:orientation val="minMax"/>
        </c:scaling>
        <c:delete val="0"/>
        <c:axPos val="l"/>
        <c:majorGridlines/>
        <c:title>
          <c:tx>
            <c:rich>
              <a:bodyPr rot="-5400000" vert="horz"/>
              <a:lstStyle/>
              <a:p>
                <a:pPr>
                  <a:defRPr b="0"/>
                </a:pPr>
                <a:r>
                  <a:rPr lang="en-US" b="0"/>
                  <a:t>Relative productivity</a:t>
                </a:r>
              </a:p>
            </c:rich>
          </c:tx>
          <c:layout/>
          <c:overlay val="0"/>
        </c:title>
        <c:numFmt formatCode="General" sourceLinked="1"/>
        <c:majorTickMark val="out"/>
        <c:minorTickMark val="none"/>
        <c:tickLblPos val="nextTo"/>
        <c:crossAx val="522729728"/>
        <c:crosses val="autoZero"/>
        <c:crossBetween val="midCat"/>
      </c:valAx>
    </c:plotArea>
    <c:legend>
      <c:legendPos val="r"/>
      <c:layout/>
      <c:overlay val="0"/>
    </c:legend>
    <c:plotVisOnly val="1"/>
    <c:dispBlanksAs val="zero"/>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Male</a:t>
            </a:r>
          </a:p>
        </c:rich>
      </c:tx>
      <c:layout>
        <c:manualLayout>
          <c:xMode val="edge"/>
          <c:yMode val="edge"/>
          <c:x val="0.33084711286089241"/>
          <c:y val="2.7777777777777776E-2"/>
        </c:manualLayout>
      </c:layout>
      <c:overlay val="0"/>
    </c:title>
    <c:autoTitleDeleted val="0"/>
    <c:plotArea>
      <c:layout/>
      <c:barChart>
        <c:barDir val="col"/>
        <c:grouping val="percentStacked"/>
        <c:varyColors val="0"/>
        <c:ser>
          <c:idx val="0"/>
          <c:order val="0"/>
          <c:tx>
            <c:strRef>
              <c:f>'Sectoral employ by sex'!$A$6</c:f>
              <c:strCache>
                <c:ptCount val="1"/>
                <c:pt idx="0">
                  <c:v>Agriculture</c:v>
                </c:pt>
              </c:strCache>
            </c:strRef>
          </c:tx>
          <c:spPr>
            <a:solidFill>
              <a:schemeClr val="accent1"/>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sex'!$B$6:$F$6</c:f>
              <c:numCache>
                <c:formatCode>General</c:formatCode>
                <c:ptCount val="5"/>
                <c:pt idx="0">
                  <c:v>48.2</c:v>
                </c:pt>
                <c:pt idx="1">
                  <c:v>38.200000000000003</c:v>
                </c:pt>
                <c:pt idx="2">
                  <c:v>25.200000000000003</c:v>
                </c:pt>
                <c:pt idx="3">
                  <c:v>12.9</c:v>
                </c:pt>
                <c:pt idx="4">
                  <c:v>6.9</c:v>
                </c:pt>
              </c:numCache>
            </c:numRef>
          </c:val>
        </c:ser>
        <c:ser>
          <c:idx val="1"/>
          <c:order val="1"/>
          <c:tx>
            <c:strRef>
              <c:f>'Sectoral employ by sex'!$A$7</c:f>
              <c:strCache>
                <c:ptCount val="1"/>
                <c:pt idx="0">
                  <c:v>Mining &amp; utilities </c:v>
                </c:pt>
              </c:strCache>
            </c:strRef>
          </c:tx>
          <c:spPr>
            <a:solidFill>
              <a:schemeClr val="tx1"/>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sex'!$B$7:$F$7</c:f>
              <c:numCache>
                <c:formatCode>General</c:formatCode>
                <c:ptCount val="5"/>
                <c:pt idx="0">
                  <c:v>0.8</c:v>
                </c:pt>
                <c:pt idx="1">
                  <c:v>1.2000000000000002</c:v>
                </c:pt>
                <c:pt idx="2">
                  <c:v>1.3</c:v>
                </c:pt>
                <c:pt idx="3">
                  <c:v>1.1000000000000001</c:v>
                </c:pt>
                <c:pt idx="4">
                  <c:v>1.1000000000000001</c:v>
                </c:pt>
              </c:numCache>
            </c:numRef>
          </c:val>
        </c:ser>
        <c:ser>
          <c:idx val="2"/>
          <c:order val="2"/>
          <c:tx>
            <c:strRef>
              <c:f>'Sectoral employ by sex'!$A$8</c:f>
              <c:strCache>
                <c:ptCount val="1"/>
                <c:pt idx="0">
                  <c:v>Manufacturing</c:v>
                </c:pt>
              </c:strCache>
            </c:strRef>
          </c:tx>
          <c:spPr>
            <a:solidFill>
              <a:schemeClr val="accent4"/>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sex'!$B$8:$F$8</c:f>
              <c:numCache>
                <c:formatCode>General</c:formatCode>
                <c:ptCount val="5"/>
                <c:pt idx="0">
                  <c:v>5.2</c:v>
                </c:pt>
                <c:pt idx="1">
                  <c:v>7.1000000000000005</c:v>
                </c:pt>
                <c:pt idx="2">
                  <c:v>8.2000000000000011</c:v>
                </c:pt>
                <c:pt idx="3">
                  <c:v>8.6</c:v>
                </c:pt>
                <c:pt idx="4">
                  <c:v>9</c:v>
                </c:pt>
              </c:numCache>
            </c:numRef>
          </c:val>
        </c:ser>
        <c:ser>
          <c:idx val="3"/>
          <c:order val="3"/>
          <c:tx>
            <c:strRef>
              <c:f>'Sectoral employ by sex'!$A$9</c:f>
              <c:strCache>
                <c:ptCount val="1"/>
                <c:pt idx="0">
                  <c:v>Construction</c:v>
                </c:pt>
              </c:strCache>
            </c:strRef>
          </c:tx>
          <c:spPr>
            <a:solidFill>
              <a:schemeClr val="accent5">
                <a:lumMod val="50000"/>
              </a:schemeClr>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sex'!$B$9:$F$9</c:f>
              <c:numCache>
                <c:formatCode>General</c:formatCode>
                <c:ptCount val="5"/>
                <c:pt idx="0">
                  <c:v>2.1</c:v>
                </c:pt>
                <c:pt idx="1">
                  <c:v>4.6000000000000005</c:v>
                </c:pt>
                <c:pt idx="2">
                  <c:v>7.1000000000000005</c:v>
                </c:pt>
                <c:pt idx="3">
                  <c:v>9.5</c:v>
                </c:pt>
                <c:pt idx="4">
                  <c:v>11.3</c:v>
                </c:pt>
              </c:numCache>
            </c:numRef>
          </c:val>
        </c:ser>
        <c:ser>
          <c:idx val="4"/>
          <c:order val="4"/>
          <c:tx>
            <c:strRef>
              <c:f>'Sectoral employ by sex'!$A$10</c:f>
              <c:strCache>
                <c:ptCount val="1"/>
                <c:pt idx="0">
                  <c:v>Wholesale &amp; retail</c:v>
                </c:pt>
              </c:strCache>
            </c:strRef>
          </c:tx>
          <c:spPr>
            <a:solidFill>
              <a:schemeClr val="accent2"/>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sex'!$B$10:$F$10</c:f>
              <c:numCache>
                <c:formatCode>General</c:formatCode>
                <c:ptCount val="5"/>
                <c:pt idx="0">
                  <c:v>30.400000000000002</c:v>
                </c:pt>
                <c:pt idx="1">
                  <c:v>33.4</c:v>
                </c:pt>
                <c:pt idx="2">
                  <c:v>38</c:v>
                </c:pt>
                <c:pt idx="3">
                  <c:v>42.800000000000004</c:v>
                </c:pt>
                <c:pt idx="4">
                  <c:v>45</c:v>
                </c:pt>
              </c:numCache>
            </c:numRef>
          </c:val>
        </c:ser>
        <c:ser>
          <c:idx val="5"/>
          <c:order val="5"/>
          <c:tx>
            <c:strRef>
              <c:f>'Sectoral employ by sex'!$A$11</c:f>
              <c:strCache>
                <c:ptCount val="1"/>
                <c:pt idx="0">
                  <c:v>Transport, storage, comms</c:v>
                </c:pt>
              </c:strCache>
            </c:strRef>
          </c:tx>
          <c:spPr>
            <a:solidFill>
              <a:schemeClr val="bg1">
                <a:lumMod val="50000"/>
              </a:schemeClr>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sex'!$B$11:$F$11</c:f>
              <c:numCache>
                <c:formatCode>General</c:formatCode>
                <c:ptCount val="5"/>
                <c:pt idx="0">
                  <c:v>4.3</c:v>
                </c:pt>
                <c:pt idx="1">
                  <c:v>5.3000000000000007</c:v>
                </c:pt>
                <c:pt idx="2">
                  <c:v>7.7</c:v>
                </c:pt>
                <c:pt idx="3">
                  <c:v>9.7000000000000011</c:v>
                </c:pt>
                <c:pt idx="4">
                  <c:v>10.3</c:v>
                </c:pt>
              </c:numCache>
            </c:numRef>
          </c:val>
        </c:ser>
        <c:ser>
          <c:idx val="6"/>
          <c:order val="6"/>
          <c:tx>
            <c:strRef>
              <c:f>'Sectoral employ by sex'!$A$12</c:f>
              <c:strCache>
                <c:ptCount val="1"/>
                <c:pt idx="0">
                  <c:v>Other (including hotels &amp; restaurants)</c:v>
                </c:pt>
              </c:strCache>
            </c:strRef>
          </c:tx>
          <c:spPr>
            <a:solidFill>
              <a:schemeClr val="accent5"/>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sex'!$B$12:$F$12</c:f>
              <c:numCache>
                <c:formatCode>General</c:formatCode>
                <c:ptCount val="5"/>
                <c:pt idx="0">
                  <c:v>9</c:v>
                </c:pt>
                <c:pt idx="1">
                  <c:v>10.1</c:v>
                </c:pt>
                <c:pt idx="2">
                  <c:v>12.7</c:v>
                </c:pt>
                <c:pt idx="3">
                  <c:v>15.4</c:v>
                </c:pt>
                <c:pt idx="4">
                  <c:v>16.300000000000004</c:v>
                </c:pt>
              </c:numCache>
            </c:numRef>
          </c:val>
        </c:ser>
        <c:dLbls>
          <c:showLegendKey val="0"/>
          <c:showVal val="0"/>
          <c:showCatName val="0"/>
          <c:showSerName val="0"/>
          <c:showPercent val="0"/>
          <c:showBubbleSize val="0"/>
        </c:dLbls>
        <c:gapWidth val="150"/>
        <c:overlap val="100"/>
        <c:axId val="525397376"/>
        <c:axId val="525415552"/>
      </c:barChart>
      <c:catAx>
        <c:axId val="525397376"/>
        <c:scaling>
          <c:orientation val="minMax"/>
        </c:scaling>
        <c:delete val="0"/>
        <c:axPos val="b"/>
        <c:numFmt formatCode="General" sourceLinked="1"/>
        <c:majorTickMark val="out"/>
        <c:minorTickMark val="none"/>
        <c:tickLblPos val="nextTo"/>
        <c:crossAx val="525415552"/>
        <c:crosses val="autoZero"/>
        <c:auto val="1"/>
        <c:lblAlgn val="ctr"/>
        <c:lblOffset val="100"/>
        <c:noMultiLvlLbl val="0"/>
      </c:catAx>
      <c:valAx>
        <c:axId val="525415552"/>
        <c:scaling>
          <c:orientation val="minMax"/>
          <c:max val="1"/>
          <c:min val="0"/>
        </c:scaling>
        <c:delete val="0"/>
        <c:axPos val="l"/>
        <c:majorGridlines/>
        <c:numFmt formatCode="0%" sourceLinked="1"/>
        <c:majorTickMark val="out"/>
        <c:minorTickMark val="none"/>
        <c:tickLblPos val="nextTo"/>
        <c:crossAx val="525397376"/>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Female</a:t>
            </a:r>
          </a:p>
        </c:rich>
      </c:tx>
      <c:layout>
        <c:manualLayout>
          <c:xMode val="edge"/>
          <c:yMode val="edge"/>
          <c:x val="0.27175012014343275"/>
          <c:y val="2.7777777777777776E-2"/>
        </c:manualLayout>
      </c:layout>
      <c:overlay val="0"/>
    </c:title>
    <c:autoTitleDeleted val="0"/>
    <c:plotArea>
      <c:layout/>
      <c:barChart>
        <c:barDir val="col"/>
        <c:grouping val="percentStacked"/>
        <c:varyColors val="0"/>
        <c:ser>
          <c:idx val="0"/>
          <c:order val="0"/>
          <c:tx>
            <c:strRef>
              <c:f>'Sectoral employ by sex'!$A$6</c:f>
              <c:strCache>
                <c:ptCount val="1"/>
                <c:pt idx="0">
                  <c:v>Agriculture</c:v>
                </c:pt>
              </c:strCache>
            </c:strRef>
          </c:tx>
          <c:spPr>
            <a:solidFill>
              <a:schemeClr val="accent1"/>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sex'!$G$6:$K$6</c:f>
              <c:numCache>
                <c:formatCode>General</c:formatCode>
                <c:ptCount val="5"/>
                <c:pt idx="0">
                  <c:v>85</c:v>
                </c:pt>
                <c:pt idx="1">
                  <c:v>83.300000000000011</c:v>
                </c:pt>
                <c:pt idx="2">
                  <c:v>80.900000000000006</c:v>
                </c:pt>
                <c:pt idx="3">
                  <c:v>78.800000000000011</c:v>
                </c:pt>
                <c:pt idx="4">
                  <c:v>77.7</c:v>
                </c:pt>
              </c:numCache>
            </c:numRef>
          </c:val>
        </c:ser>
        <c:ser>
          <c:idx val="1"/>
          <c:order val="1"/>
          <c:tx>
            <c:strRef>
              <c:f>'Sectoral employ by sex'!$A$7</c:f>
              <c:strCache>
                <c:ptCount val="1"/>
                <c:pt idx="0">
                  <c:v>Mining &amp; utilities </c:v>
                </c:pt>
              </c:strCache>
            </c:strRef>
          </c:tx>
          <c:spPr>
            <a:solidFill>
              <a:schemeClr val="tx1"/>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sex'!$G$7:$K$7</c:f>
              <c:numCache>
                <c:formatCode>General</c:formatCode>
                <c:ptCount val="5"/>
                <c:pt idx="0">
                  <c:v>0.2</c:v>
                </c:pt>
                <c:pt idx="1">
                  <c:v>0.2</c:v>
                </c:pt>
                <c:pt idx="2">
                  <c:v>0.2</c:v>
                </c:pt>
                <c:pt idx="3">
                  <c:v>0.4</c:v>
                </c:pt>
                <c:pt idx="4">
                  <c:v>0.5</c:v>
                </c:pt>
              </c:numCache>
            </c:numRef>
          </c:val>
        </c:ser>
        <c:ser>
          <c:idx val="2"/>
          <c:order val="2"/>
          <c:tx>
            <c:strRef>
              <c:f>'Sectoral employ by sex'!$A$8</c:f>
              <c:strCache>
                <c:ptCount val="1"/>
                <c:pt idx="0">
                  <c:v>Manufacturing</c:v>
                </c:pt>
              </c:strCache>
            </c:strRef>
          </c:tx>
          <c:spPr>
            <a:solidFill>
              <a:schemeClr val="accent4"/>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sex'!$G$8:$K$8</c:f>
              <c:numCache>
                <c:formatCode>General</c:formatCode>
                <c:ptCount val="5"/>
                <c:pt idx="0">
                  <c:v>9.1</c:v>
                </c:pt>
                <c:pt idx="1">
                  <c:v>10.100000000000001</c:v>
                </c:pt>
                <c:pt idx="2">
                  <c:v>11.3</c:v>
                </c:pt>
                <c:pt idx="3">
                  <c:v>11.700000000000001</c:v>
                </c:pt>
                <c:pt idx="4">
                  <c:v>12.100000000000001</c:v>
                </c:pt>
              </c:numCache>
            </c:numRef>
          </c:val>
        </c:ser>
        <c:ser>
          <c:idx val="3"/>
          <c:order val="3"/>
          <c:tx>
            <c:strRef>
              <c:f>'Sectoral employ by sex'!$A$9</c:f>
              <c:strCache>
                <c:ptCount val="1"/>
                <c:pt idx="0">
                  <c:v>Construction</c:v>
                </c:pt>
              </c:strCache>
            </c:strRef>
          </c:tx>
          <c:spPr>
            <a:solidFill>
              <a:schemeClr val="accent5">
                <a:lumMod val="50000"/>
              </a:schemeClr>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sex'!$G$9:$K$9</c:f>
              <c:numCache>
                <c:formatCode>General</c:formatCode>
                <c:ptCount val="5"/>
                <c:pt idx="0">
                  <c:v>0.1</c:v>
                </c:pt>
                <c:pt idx="1">
                  <c:v>0.1</c:v>
                </c:pt>
                <c:pt idx="2">
                  <c:v>0.2</c:v>
                </c:pt>
                <c:pt idx="3">
                  <c:v>0.2</c:v>
                </c:pt>
                <c:pt idx="4">
                  <c:v>0.30000000000000004</c:v>
                </c:pt>
              </c:numCache>
            </c:numRef>
          </c:val>
        </c:ser>
        <c:ser>
          <c:idx val="4"/>
          <c:order val="4"/>
          <c:tx>
            <c:strRef>
              <c:f>'Sectoral employ by sex'!$A$10</c:f>
              <c:strCache>
                <c:ptCount val="1"/>
                <c:pt idx="0">
                  <c:v>Wholesale &amp; retail</c:v>
                </c:pt>
              </c:strCache>
            </c:strRef>
          </c:tx>
          <c:spPr>
            <a:solidFill>
              <a:schemeClr val="accent2"/>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sex'!$G$10:$K$10</c:f>
              <c:numCache>
                <c:formatCode>General</c:formatCode>
                <c:ptCount val="5"/>
                <c:pt idx="0">
                  <c:v>3.4000000000000004</c:v>
                </c:pt>
                <c:pt idx="1">
                  <c:v>3.6</c:v>
                </c:pt>
                <c:pt idx="2">
                  <c:v>4</c:v>
                </c:pt>
                <c:pt idx="3">
                  <c:v>4.7</c:v>
                </c:pt>
                <c:pt idx="4">
                  <c:v>4.9000000000000004</c:v>
                </c:pt>
              </c:numCache>
            </c:numRef>
          </c:val>
        </c:ser>
        <c:ser>
          <c:idx val="5"/>
          <c:order val="5"/>
          <c:tx>
            <c:strRef>
              <c:f>'Sectoral employ by sex'!$A$11</c:f>
              <c:strCache>
                <c:ptCount val="1"/>
                <c:pt idx="0">
                  <c:v>Transport, storage, comms</c:v>
                </c:pt>
              </c:strCache>
            </c:strRef>
          </c:tx>
          <c:spPr>
            <a:solidFill>
              <a:schemeClr val="bg1">
                <a:lumMod val="50000"/>
              </a:schemeClr>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sex'!$G$11:$K$11</c:f>
              <c:numCache>
                <c:formatCode>General</c:formatCode>
                <c:ptCount val="5"/>
                <c:pt idx="0">
                  <c:v>0.4</c:v>
                </c:pt>
                <c:pt idx="1">
                  <c:v>0.4</c:v>
                </c:pt>
                <c:pt idx="2">
                  <c:v>0.60000000000000009</c:v>
                </c:pt>
                <c:pt idx="3">
                  <c:v>0.8</c:v>
                </c:pt>
                <c:pt idx="4">
                  <c:v>0.9</c:v>
                </c:pt>
              </c:numCache>
            </c:numRef>
          </c:val>
        </c:ser>
        <c:ser>
          <c:idx val="6"/>
          <c:order val="6"/>
          <c:tx>
            <c:strRef>
              <c:f>'Sectoral employ by sex'!$A$12</c:f>
              <c:strCache>
                <c:ptCount val="1"/>
                <c:pt idx="0">
                  <c:v>Other (including hotels &amp; restaurants)</c:v>
                </c:pt>
              </c:strCache>
            </c:strRef>
          </c:tx>
          <c:spPr>
            <a:solidFill>
              <a:schemeClr val="accent5"/>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sex'!$G$12:$K$12</c:f>
              <c:numCache>
                <c:formatCode>General</c:formatCode>
                <c:ptCount val="5"/>
                <c:pt idx="0">
                  <c:v>1.7000000000000002</c:v>
                </c:pt>
                <c:pt idx="1">
                  <c:v>2</c:v>
                </c:pt>
                <c:pt idx="2">
                  <c:v>3.0000000000000004</c:v>
                </c:pt>
                <c:pt idx="3">
                  <c:v>3.6000000000000005</c:v>
                </c:pt>
                <c:pt idx="4">
                  <c:v>3.7</c:v>
                </c:pt>
              </c:numCache>
            </c:numRef>
          </c:val>
        </c:ser>
        <c:dLbls>
          <c:showLegendKey val="0"/>
          <c:showVal val="0"/>
          <c:showCatName val="0"/>
          <c:showSerName val="0"/>
          <c:showPercent val="0"/>
          <c:showBubbleSize val="0"/>
        </c:dLbls>
        <c:gapWidth val="150"/>
        <c:overlap val="100"/>
        <c:axId val="525469568"/>
        <c:axId val="525471104"/>
      </c:barChart>
      <c:catAx>
        <c:axId val="525469568"/>
        <c:scaling>
          <c:orientation val="minMax"/>
        </c:scaling>
        <c:delete val="0"/>
        <c:axPos val="b"/>
        <c:numFmt formatCode="General" sourceLinked="1"/>
        <c:majorTickMark val="out"/>
        <c:minorTickMark val="none"/>
        <c:tickLblPos val="nextTo"/>
        <c:crossAx val="525471104"/>
        <c:crosses val="autoZero"/>
        <c:auto val="1"/>
        <c:lblAlgn val="ctr"/>
        <c:lblOffset val="100"/>
        <c:noMultiLvlLbl val="0"/>
      </c:catAx>
      <c:valAx>
        <c:axId val="525471104"/>
        <c:scaling>
          <c:orientation val="minMax"/>
          <c:max val="1"/>
          <c:min val="0"/>
        </c:scaling>
        <c:delete val="1"/>
        <c:axPos val="l"/>
        <c:majorGridlines/>
        <c:numFmt formatCode="0%" sourceLinked="1"/>
        <c:majorTickMark val="out"/>
        <c:minorTickMark val="none"/>
        <c:tickLblPos val="nextTo"/>
        <c:crossAx val="525469568"/>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Male</a:t>
            </a:r>
          </a:p>
        </c:rich>
      </c:tx>
      <c:layout>
        <c:manualLayout>
          <c:xMode val="edge"/>
          <c:yMode val="edge"/>
          <c:x val="0.53454986208218025"/>
          <c:y val="2.7777777777777776E-2"/>
        </c:manualLayout>
      </c:layout>
      <c:overlay val="0"/>
    </c:title>
    <c:autoTitleDeleted val="0"/>
    <c:plotArea>
      <c:layout/>
      <c:barChart>
        <c:barDir val="col"/>
        <c:grouping val="percentStacked"/>
        <c:varyColors val="0"/>
        <c:ser>
          <c:idx val="0"/>
          <c:order val="0"/>
          <c:tx>
            <c:strRef>
              <c:f>'Emp by sex (ILO)'!$C$6</c:f>
              <c:strCache>
                <c:ptCount val="1"/>
                <c:pt idx="0">
                  <c:v>Agriculture</c:v>
                </c:pt>
              </c:strCache>
            </c:strRef>
          </c:tx>
          <c:spPr>
            <a:solidFill>
              <a:srgbClr val="006C67"/>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(ILO)'!$C$7:$C$11</c:f>
              <c:numCache>
                <c:formatCode>0.0</c:formatCode>
                <c:ptCount val="5"/>
                <c:pt idx="0">
                  <c:v>61.451446533203125</c:v>
                </c:pt>
                <c:pt idx="1">
                  <c:v>53.511920928955078</c:v>
                </c:pt>
                <c:pt idx="2">
                  <c:v>52.059745788574219</c:v>
                </c:pt>
                <c:pt idx="3">
                  <c:v>51.113788604736328</c:v>
                </c:pt>
                <c:pt idx="4">
                  <c:v>50.828197479248047</c:v>
                </c:pt>
              </c:numCache>
            </c:numRef>
          </c:val>
        </c:ser>
        <c:ser>
          <c:idx val="1"/>
          <c:order val="1"/>
          <c:tx>
            <c:strRef>
              <c:f>'Emp by sex (ILO)'!$D$6</c:f>
              <c:strCache>
                <c:ptCount val="1"/>
                <c:pt idx="0">
                  <c:v>Industry</c:v>
                </c:pt>
              </c:strCache>
            </c:strRef>
          </c:tx>
          <c:spPr>
            <a:solidFill>
              <a:srgbClr val="E0E0E0"/>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(ILO)'!$D$7:$D$11</c:f>
              <c:numCache>
                <c:formatCode>0.0</c:formatCode>
                <c:ptCount val="5"/>
                <c:pt idx="0">
                  <c:v>11.684825897216797</c:v>
                </c:pt>
                <c:pt idx="1">
                  <c:v>15.9466552734375</c:v>
                </c:pt>
                <c:pt idx="2">
                  <c:v>16.783897399902344</c:v>
                </c:pt>
                <c:pt idx="3">
                  <c:v>17.345439910888672</c:v>
                </c:pt>
                <c:pt idx="4">
                  <c:v>17.522527694702148</c:v>
                </c:pt>
              </c:numCache>
            </c:numRef>
          </c:val>
        </c:ser>
        <c:ser>
          <c:idx val="2"/>
          <c:order val="2"/>
          <c:tx>
            <c:strRef>
              <c:f>'Emp by sex (ILO)'!$E$6</c:f>
              <c:strCache>
                <c:ptCount val="1"/>
                <c:pt idx="0">
                  <c:v>Services</c:v>
                </c:pt>
              </c:strCache>
            </c:strRef>
          </c:tx>
          <c:spPr>
            <a:solidFill>
              <a:srgbClr val="F7941E"/>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(ILO)'!$E$7:$E$11</c:f>
              <c:numCache>
                <c:formatCode>0.0</c:formatCode>
                <c:ptCount val="5"/>
                <c:pt idx="0">
                  <c:v>26.863723754882812</c:v>
                </c:pt>
                <c:pt idx="1">
                  <c:v>30.541421890258789</c:v>
                </c:pt>
                <c:pt idx="2">
                  <c:v>31.156352996826172</c:v>
                </c:pt>
                <c:pt idx="3">
                  <c:v>31.540767669677734</c:v>
                </c:pt>
                <c:pt idx="4">
                  <c:v>31.649272918701172</c:v>
                </c:pt>
              </c:numCache>
            </c:numRef>
          </c:val>
        </c:ser>
        <c:dLbls>
          <c:showLegendKey val="0"/>
          <c:showVal val="0"/>
          <c:showCatName val="0"/>
          <c:showSerName val="0"/>
          <c:showPercent val="0"/>
          <c:showBubbleSize val="0"/>
        </c:dLbls>
        <c:gapWidth val="150"/>
        <c:overlap val="100"/>
        <c:axId val="339692928"/>
        <c:axId val="339914752"/>
      </c:barChart>
      <c:catAx>
        <c:axId val="339692928"/>
        <c:scaling>
          <c:orientation val="minMax"/>
        </c:scaling>
        <c:delete val="0"/>
        <c:axPos val="b"/>
        <c:numFmt formatCode="0" sourceLinked="1"/>
        <c:majorTickMark val="out"/>
        <c:minorTickMark val="none"/>
        <c:tickLblPos val="nextTo"/>
        <c:crossAx val="339914752"/>
        <c:crosses val="autoZero"/>
        <c:auto val="1"/>
        <c:lblAlgn val="ctr"/>
        <c:lblOffset val="100"/>
        <c:noMultiLvlLbl val="0"/>
      </c:catAx>
      <c:valAx>
        <c:axId val="339914752"/>
        <c:scaling>
          <c:orientation val="minMax"/>
        </c:scaling>
        <c:delete val="0"/>
        <c:axPos val="l"/>
        <c:majorGridlines/>
        <c:title>
          <c:tx>
            <c:rich>
              <a:bodyPr rot="-5400000" vert="horz"/>
              <a:lstStyle/>
              <a:p>
                <a:pPr>
                  <a:defRPr b="0"/>
                </a:pPr>
                <a:r>
                  <a:rPr lang="en-US" b="0"/>
                  <a:t>Percent of workforce</a:t>
                </a:r>
              </a:p>
            </c:rich>
          </c:tx>
          <c:layout/>
          <c:overlay val="0"/>
        </c:title>
        <c:numFmt formatCode="0%" sourceLinked="1"/>
        <c:majorTickMark val="out"/>
        <c:minorTickMark val="none"/>
        <c:tickLblPos val="nextTo"/>
        <c:crossAx val="339692928"/>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chart" Target="../charts/chart13.xml"/><Relationship Id="rId4"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oneCellAnchor>
    <xdr:from>
      <xdr:col>8</xdr:col>
      <xdr:colOff>22860</xdr:colOff>
      <xdr:row>2</xdr:row>
      <xdr:rowOff>144780</xdr:rowOff>
    </xdr:from>
    <xdr:ext cx="5400000" cy="27432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8</xdr:col>
      <xdr:colOff>0</xdr:colOff>
      <xdr:row>20</xdr:row>
      <xdr:rowOff>0</xdr:rowOff>
    </xdr:from>
    <xdr:ext cx="5400000" cy="27432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8</xdr:col>
      <xdr:colOff>0</xdr:colOff>
      <xdr:row>37</xdr:row>
      <xdr:rowOff>0</xdr:rowOff>
    </xdr:from>
    <xdr:ext cx="5400000" cy="27432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8</xdr:col>
      <xdr:colOff>0</xdr:colOff>
      <xdr:row>54</xdr:row>
      <xdr:rowOff>0</xdr:rowOff>
    </xdr:from>
    <xdr:ext cx="5400000" cy="2743200"/>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wsDr>
</file>

<file path=xl/drawings/drawing2.xml><?xml version="1.0" encoding="utf-8"?>
<xdr:wsDr xmlns:xdr="http://schemas.openxmlformats.org/drawingml/2006/spreadsheetDrawing" xmlns:a="http://schemas.openxmlformats.org/drawingml/2006/main">
  <xdr:twoCellAnchor>
    <xdr:from>
      <xdr:col>7</xdr:col>
      <xdr:colOff>11430</xdr:colOff>
      <xdr:row>1</xdr:row>
      <xdr:rowOff>179070</xdr:rowOff>
    </xdr:from>
    <xdr:to>
      <xdr:col>16</xdr:col>
      <xdr:colOff>194310</xdr:colOff>
      <xdr:row>16</xdr:row>
      <xdr:rowOff>148590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14</xdr:row>
      <xdr:rowOff>0</xdr:rowOff>
    </xdr:from>
    <xdr:to>
      <xdr:col>6</xdr:col>
      <xdr:colOff>317460</xdr:colOff>
      <xdr:row>32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26670</xdr:colOff>
      <xdr:row>12</xdr:row>
      <xdr:rowOff>129540</xdr:rowOff>
    </xdr:from>
    <xdr:to>
      <xdr:col>7</xdr:col>
      <xdr:colOff>323850</xdr:colOff>
      <xdr:row>30</xdr:row>
      <xdr:rowOff>129540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220980</xdr:colOff>
      <xdr:row>12</xdr:row>
      <xdr:rowOff>129540</xdr:rowOff>
    </xdr:from>
    <xdr:to>
      <xdr:col>13</xdr:col>
      <xdr:colOff>0</xdr:colOff>
      <xdr:row>30</xdr:row>
      <xdr:rowOff>129540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12</xdr:row>
      <xdr:rowOff>0</xdr:rowOff>
    </xdr:from>
    <xdr:to>
      <xdr:col>9</xdr:col>
      <xdr:colOff>49530</xdr:colOff>
      <xdr:row>29</xdr:row>
      <xdr:rowOff>1200</xdr:rowOff>
    </xdr:to>
    <xdr:grpSp>
      <xdr:nvGrpSpPr>
        <xdr:cNvPr id="2" name="Group 1"/>
        <xdr:cNvGrpSpPr/>
      </xdr:nvGrpSpPr>
      <xdr:grpSpPr>
        <a:xfrm>
          <a:off x="38100" y="2179320"/>
          <a:ext cx="4720590" cy="2592000"/>
          <a:chOff x="87630" y="2167890"/>
          <a:chExt cx="4720590" cy="2592000"/>
        </a:xfrm>
      </xdr:grpSpPr>
      <xdr:graphicFrame macro="">
        <xdr:nvGraphicFramePr>
          <xdr:cNvPr id="3" name="Chart 2"/>
          <xdr:cNvGraphicFramePr/>
        </xdr:nvGraphicFramePr>
        <xdr:xfrm>
          <a:off x="87630" y="2167890"/>
          <a:ext cx="2268000" cy="2592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301240" y="2167890"/>
          <a:ext cx="2506980" cy="2592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3810</xdr:colOff>
      <xdr:row>40</xdr:row>
      <xdr:rowOff>114300</xdr:rowOff>
    </xdr:from>
    <xdr:to>
      <xdr:col>12</xdr:col>
      <xdr:colOff>251580</xdr:colOff>
      <xdr:row>58</xdr:row>
      <xdr:rowOff>114300</xdr:rowOff>
    </xdr:to>
    <xdr:grpSp>
      <xdr:nvGrpSpPr>
        <xdr:cNvPr id="5" name="Group 4"/>
        <xdr:cNvGrpSpPr/>
      </xdr:nvGrpSpPr>
      <xdr:grpSpPr>
        <a:xfrm>
          <a:off x="3810" y="7200900"/>
          <a:ext cx="6046590" cy="2743200"/>
          <a:chOff x="3810" y="6438900"/>
          <a:chExt cx="6046590" cy="2743200"/>
        </a:xfrm>
      </xdr:grpSpPr>
      <xdr:graphicFrame macro="">
        <xdr:nvGraphicFramePr>
          <xdr:cNvPr id="6" name="Chart 5"/>
          <xdr:cNvGraphicFramePr/>
        </xdr:nvGraphicFramePr>
        <xdr:xfrm>
          <a:off x="3810" y="6438900"/>
          <a:ext cx="2268000" cy="2466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7" name="Chart 6"/>
          <xdr:cNvGraphicFramePr>
            <a:graphicFrameLocks/>
          </xdr:cNvGraphicFramePr>
        </xdr:nvGraphicFramePr>
        <xdr:xfrm>
          <a:off x="2169015" y="6438900"/>
          <a:ext cx="1980000" cy="27432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8" name="Chart 7"/>
          <xdr:cNvGraphicFramePr>
            <a:graphicFrameLocks/>
          </xdr:cNvGraphicFramePr>
        </xdr:nvGraphicFramePr>
        <xdr:xfrm>
          <a:off x="3962400" y="6438900"/>
          <a:ext cx="2088000" cy="24660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0</xdr:colOff>
      <xdr:row>13</xdr:row>
      <xdr:rowOff>0</xdr:rowOff>
    </xdr:from>
    <xdr:to>
      <xdr:col>25</xdr:col>
      <xdr:colOff>363360</xdr:colOff>
      <xdr:row>27</xdr:row>
      <xdr:rowOff>26400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kennan\Documents\1%20ODI\0182900F%20DW%20DFID%20SET\SET%20data%20update%202015\Myanmar%20labour%20productivi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A &amp; labour productivity"/>
      <sheetName val="Rel. prod. cf employment"/>
      <sheetName val="Decomposition of prod change"/>
      <sheetName val="Productivity gaps"/>
      <sheetName val="Sectoral employ by sex"/>
    </sheetNames>
    <sheetDataSet>
      <sheetData sheetId="0"/>
      <sheetData sheetId="1">
        <row r="6">
          <cell r="B6">
            <v>-5.9653751633188534</v>
          </cell>
          <cell r="C6">
            <v>0.90003504270555601</v>
          </cell>
          <cell r="E6">
            <v>14993</v>
          </cell>
        </row>
        <row r="7">
          <cell r="A7" t="str">
            <v>Mining</v>
          </cell>
          <cell r="B7">
            <v>0.20763280403020568</v>
          </cell>
          <cell r="C7">
            <v>1.7243167078520472</v>
          </cell>
          <cell r="E7">
            <v>172</v>
          </cell>
        </row>
        <row r="8">
          <cell r="B8">
            <v>1.4958747184988956</v>
          </cell>
          <cell r="C8">
            <v>0.95161981093696602</v>
          </cell>
          <cell r="E8">
            <v>2140</v>
          </cell>
        </row>
        <row r="9">
          <cell r="B9">
            <v>1.2881442729183208</v>
          </cell>
          <cell r="C9">
            <v>0.93287592664049002</v>
          </cell>
          <cell r="E9">
            <v>595</v>
          </cell>
        </row>
        <row r="10">
          <cell r="A10" t="str">
            <v>Wholesale &amp; retail</v>
          </cell>
          <cell r="B10">
            <v>1.6773989942048715</v>
          </cell>
          <cell r="C10">
            <v>1.231468651300559</v>
          </cell>
          <cell r="E10">
            <v>4661</v>
          </cell>
        </row>
        <row r="11">
          <cell r="B11">
            <v>0.57810334663721052</v>
          </cell>
          <cell r="C11">
            <v>2.8565489318433728</v>
          </cell>
          <cell r="E11">
            <v>728</v>
          </cell>
        </row>
        <row r="12">
          <cell r="A12" t="str">
            <v>Other (incl. hotels/restaurants, utilities)</v>
          </cell>
          <cell r="B12">
            <v>0.71822102702934831</v>
          </cell>
          <cell r="C12">
            <v>0.40920488874755162</v>
          </cell>
          <cell r="E12">
            <v>1545</v>
          </cell>
        </row>
        <row r="23">
          <cell r="B23">
            <v>-7.5882292821827377</v>
          </cell>
          <cell r="C23">
            <v>0.88448515999203914</v>
          </cell>
          <cell r="E23">
            <v>14302</v>
          </cell>
        </row>
        <row r="24">
          <cell r="A24" t="str">
            <v>Mining</v>
          </cell>
          <cell r="B24">
            <v>6.3998301740720187E-2</v>
          </cell>
          <cell r="C24">
            <v>1.2598886018580435</v>
          </cell>
          <cell r="E24">
            <v>205</v>
          </cell>
        </row>
        <row r="25">
          <cell r="B25">
            <v>1.111513908711105</v>
          </cell>
          <cell r="C25">
            <v>1.315858669780771</v>
          </cell>
          <cell r="E25">
            <v>2636</v>
          </cell>
        </row>
        <row r="26">
          <cell r="B26">
            <v>1.2542111136677936</v>
          </cell>
          <cell r="C26">
            <v>1.029375434170501</v>
          </cell>
          <cell r="E26">
            <v>989</v>
          </cell>
        </row>
        <row r="27">
          <cell r="A27" t="str">
            <v>Wholesale &amp; retail</v>
          </cell>
          <cell r="B27">
            <v>2.4087153313242595</v>
          </cell>
          <cell r="C27">
            <v>1.0250529973287672</v>
          </cell>
          <cell r="E27">
            <v>5738</v>
          </cell>
        </row>
        <row r="28">
          <cell r="B28">
            <v>1.2464276729946704</v>
          </cell>
          <cell r="C28">
            <v>2.7509943659702532</v>
          </cell>
          <cell r="E28">
            <v>1132</v>
          </cell>
        </row>
        <row r="29">
          <cell r="A29" t="str">
            <v>Other (incl. hotels/restaurants, utilities)</v>
          </cell>
          <cell r="B29">
            <v>1.5033629537441762</v>
          </cell>
          <cell r="C29">
            <v>0.33649335858835605</v>
          </cell>
          <cell r="E29">
            <v>2093</v>
          </cell>
        </row>
        <row r="40">
          <cell r="B40">
            <v>-7.1125943621335068</v>
          </cell>
          <cell r="C40">
            <v>0.83451645720396472</v>
          </cell>
          <cell r="E40">
            <v>13286</v>
          </cell>
        </row>
        <row r="41">
          <cell r="A41" t="str">
            <v>Mining</v>
          </cell>
          <cell r="B41">
            <v>-3.126199142329944E-2</v>
          </cell>
          <cell r="C41">
            <v>0.91089737143222438</v>
          </cell>
          <cell r="E41">
            <v>211</v>
          </cell>
        </row>
        <row r="42">
          <cell r="B42">
            <v>0.36752076948612356</v>
          </cell>
          <cell r="C42">
            <v>1.8765690175715861</v>
          </cell>
          <cell r="E42">
            <v>2937</v>
          </cell>
        </row>
        <row r="43">
          <cell r="B43">
            <v>1.2587834549014008</v>
          </cell>
          <cell r="C43">
            <v>0.92368464541422413</v>
          </cell>
          <cell r="E43">
            <v>1428</v>
          </cell>
        </row>
        <row r="44">
          <cell r="A44" t="str">
            <v>Wholesale &amp; retail</v>
          </cell>
          <cell r="B44">
            <v>2.6762189312510891</v>
          </cell>
          <cell r="C44">
            <v>0.89937180777073666</v>
          </cell>
          <cell r="E44">
            <v>6939</v>
          </cell>
        </row>
        <row r="45">
          <cell r="B45">
            <v>1.1022724050456905</v>
          </cell>
          <cell r="C45">
            <v>2.6232234096783857</v>
          </cell>
          <cell r="E45">
            <v>1536</v>
          </cell>
        </row>
        <row r="46">
          <cell r="A46" t="str">
            <v>Other (incl. hotels/restaurants, utilities)</v>
          </cell>
          <cell r="B46">
            <v>1.7390607928725119</v>
          </cell>
          <cell r="C46">
            <v>0.25786341974918964</v>
          </cell>
          <cell r="E46">
            <v>2753</v>
          </cell>
        </row>
        <row r="57">
          <cell r="B57">
            <v>-3.633584390380193</v>
          </cell>
          <cell r="C57">
            <v>0.8604953691626549</v>
          </cell>
          <cell r="E57">
            <v>12786</v>
          </cell>
        </row>
        <row r="58">
          <cell r="A58" t="str">
            <v>Mining</v>
          </cell>
          <cell r="B58">
            <v>5.3885612496819113E-2</v>
          </cell>
          <cell r="C58">
            <v>0.76851256907083909</v>
          </cell>
          <cell r="E58">
            <v>237</v>
          </cell>
        </row>
        <row r="59">
          <cell r="B59">
            <v>0.47747705949445596</v>
          </cell>
          <cell r="C59">
            <v>1.8637800201420662</v>
          </cell>
          <cell r="E59">
            <v>3216</v>
          </cell>
        </row>
        <row r="60">
          <cell r="B60">
            <v>0.92374496106258253</v>
          </cell>
          <cell r="C60">
            <v>0.80174952720924519</v>
          </cell>
          <cell r="E60">
            <v>1774</v>
          </cell>
        </row>
        <row r="61">
          <cell r="A61" t="str">
            <v>Wholesale &amp; retail</v>
          </cell>
          <cell r="B61">
            <v>1.2228846211118558</v>
          </cell>
          <cell r="C61">
            <v>0.84774859621233045</v>
          </cell>
          <cell r="E61">
            <v>7627</v>
          </cell>
        </row>
        <row r="62">
          <cell r="B62">
            <v>0.34863657301225537</v>
          </cell>
          <cell r="C62">
            <v>2.6293312675380722</v>
          </cell>
          <cell r="E62">
            <v>1712</v>
          </cell>
        </row>
        <row r="63">
          <cell r="A63" t="str">
            <v>Other (incl. hotels/restaurants, utilities)</v>
          </cell>
          <cell r="B63">
            <v>0.60695556320221833</v>
          </cell>
          <cell r="C63">
            <v>0.27657683696826568</v>
          </cell>
          <cell r="E63">
            <v>3063</v>
          </cell>
        </row>
      </sheetData>
      <sheetData sheetId="2">
        <row r="4">
          <cell r="B4" t="str">
            <v>Within sector</v>
          </cell>
          <cell r="C4" t="str">
            <v>Structural change</v>
          </cell>
        </row>
        <row r="5">
          <cell r="A5" t="str">
            <v>1991-2000</v>
          </cell>
          <cell r="B5">
            <v>4.6965047839415429E-2</v>
          </cell>
          <cell r="C5">
            <v>2.4346220254976361E-3</v>
          </cell>
        </row>
        <row r="6">
          <cell r="A6" t="str">
            <v>2000-05</v>
          </cell>
          <cell r="B6">
            <v>0.10676769580707508</v>
          </cell>
          <cell r="C6">
            <v>6.2824974880979906E-3</v>
          </cell>
        </row>
        <row r="7">
          <cell r="A7" t="str">
            <v>2005-10</v>
          </cell>
          <cell r="B7">
            <v>8.4212020280504202E-2</v>
          </cell>
          <cell r="C7">
            <v>1.1030989718580214E-2</v>
          </cell>
        </row>
        <row r="8">
          <cell r="A8" t="str">
            <v>2010-13</v>
          </cell>
          <cell r="B8">
            <v>5.0984679432311338E-2</v>
          </cell>
          <cell r="C8">
            <v>6.0818160555242001E-4</v>
          </cell>
        </row>
      </sheetData>
      <sheetData sheetId="3">
        <row r="5">
          <cell r="I5" t="str">
            <v>Other (incl. hotels/restaurants, utilities)</v>
          </cell>
          <cell r="J5" t="str">
            <v>Mining</v>
          </cell>
          <cell r="K5" t="str">
            <v>Construction</v>
          </cell>
          <cell r="L5" t="str">
            <v>Wholesale &amp; retail</v>
          </cell>
          <cell r="M5" t="str">
            <v>Agriculture</v>
          </cell>
          <cell r="N5" t="str">
            <v>Manufacturing</v>
          </cell>
          <cell r="O5" t="str">
            <v>Transport, storage, comms</v>
          </cell>
        </row>
        <row r="6">
          <cell r="H6">
            <v>0</v>
          </cell>
          <cell r="I6">
            <v>0</v>
          </cell>
        </row>
        <row r="7">
          <cell r="H7">
            <v>0</v>
          </cell>
          <cell r="I7">
            <v>0.27657683696826568</v>
          </cell>
        </row>
        <row r="8">
          <cell r="H8">
            <v>5.0353444024330098</v>
          </cell>
          <cell r="I8">
            <v>0.27657683696826568</v>
          </cell>
        </row>
        <row r="9">
          <cell r="H9">
            <v>10.07068880486602</v>
          </cell>
          <cell r="I9">
            <v>0.27657683696826568</v>
          </cell>
          <cell r="J9">
            <v>0</v>
          </cell>
        </row>
        <row r="10">
          <cell r="H10">
            <v>10.07068880486602</v>
          </cell>
          <cell r="I10">
            <v>0</v>
          </cell>
          <cell r="J10">
            <v>0.76851256907083909</v>
          </cell>
        </row>
        <row r="11">
          <cell r="H11">
            <v>10.460299194476409</v>
          </cell>
          <cell r="J11">
            <v>0.76851256907083909</v>
          </cell>
        </row>
        <row r="12">
          <cell r="H12">
            <v>10.849909584086799</v>
          </cell>
          <cell r="J12">
            <v>0.76851256907083909</v>
          </cell>
          <cell r="K12">
            <v>0</v>
          </cell>
        </row>
        <row r="13">
          <cell r="H13">
            <v>10.849909584086799</v>
          </cell>
          <cell r="J13">
            <v>0</v>
          </cell>
          <cell r="K13">
            <v>0.80174952720924519</v>
          </cell>
        </row>
        <row r="14">
          <cell r="H14">
            <v>13.766233766233766</v>
          </cell>
          <cell r="K14">
            <v>0.80174952720924519</v>
          </cell>
        </row>
        <row r="15">
          <cell r="H15">
            <v>16.682557948380733</v>
          </cell>
          <cell r="K15">
            <v>0.80174952720924519</v>
          </cell>
          <cell r="L15">
            <v>0</v>
          </cell>
        </row>
        <row r="16">
          <cell r="H16">
            <v>16.682557948380733</v>
          </cell>
          <cell r="K16">
            <v>0</v>
          </cell>
          <cell r="L16">
            <v>0.84774859621233045</v>
          </cell>
        </row>
        <row r="17">
          <cell r="H17">
            <v>29.220779220779221</v>
          </cell>
          <cell r="L17">
            <v>0.84774859621233045</v>
          </cell>
        </row>
        <row r="18">
          <cell r="H18">
            <v>41.759000493177709</v>
          </cell>
          <cell r="L18">
            <v>0.84774859621233045</v>
          </cell>
          <cell r="M18">
            <v>0</v>
          </cell>
        </row>
        <row r="19">
          <cell r="H19">
            <v>41.759000493177709</v>
          </cell>
          <cell r="L19">
            <v>0</v>
          </cell>
          <cell r="M19">
            <v>0.8604953691626549</v>
          </cell>
        </row>
        <row r="20">
          <cell r="H20">
            <v>62.778234423804044</v>
          </cell>
          <cell r="M20">
            <v>0.8604953691626549</v>
          </cell>
        </row>
        <row r="21">
          <cell r="H21">
            <v>83.797468354430379</v>
          </cell>
          <cell r="M21">
            <v>0.8604953691626549</v>
          </cell>
          <cell r="N21">
            <v>0</v>
          </cell>
        </row>
        <row r="22">
          <cell r="H22">
            <v>83.797468354430379</v>
          </cell>
          <cell r="M22">
            <v>0</v>
          </cell>
          <cell r="N22">
            <v>1.8637800201420662</v>
          </cell>
        </row>
        <row r="23">
          <cell r="H23">
            <v>89.084333388130858</v>
          </cell>
          <cell r="N23">
            <v>1.8637800201420662</v>
          </cell>
        </row>
        <row r="24">
          <cell r="H24">
            <v>94.371198421831338</v>
          </cell>
          <cell r="N24">
            <v>1.8637800201420662</v>
          </cell>
          <cell r="O24">
            <v>0</v>
          </cell>
        </row>
        <row r="25">
          <cell r="H25">
            <v>94.371198421831338</v>
          </cell>
          <cell r="N25">
            <v>0</v>
          </cell>
          <cell r="O25">
            <v>2.6293312675380722</v>
          </cell>
        </row>
        <row r="26">
          <cell r="H26">
            <v>97.185599210915669</v>
          </cell>
          <cell r="O26">
            <v>2.6293312675380722</v>
          </cell>
        </row>
        <row r="27">
          <cell r="H27">
            <v>100</v>
          </cell>
          <cell r="O27">
            <v>2.6293312675380722</v>
          </cell>
        </row>
      </sheetData>
      <sheetData sheetId="4">
        <row r="5">
          <cell r="B5">
            <v>1991</v>
          </cell>
          <cell r="C5">
            <v>2000</v>
          </cell>
          <cell r="D5">
            <v>2005</v>
          </cell>
          <cell r="E5">
            <v>2010</v>
          </cell>
          <cell r="F5">
            <v>2013</v>
          </cell>
        </row>
        <row r="6">
          <cell r="A6" t="str">
            <v>Agriculture</v>
          </cell>
          <cell r="B6">
            <v>48.2</v>
          </cell>
          <cell r="C6">
            <v>38.200000000000003</v>
          </cell>
          <cell r="D6">
            <v>25.200000000000003</v>
          </cell>
          <cell r="E6">
            <v>12.9</v>
          </cell>
          <cell r="F6">
            <v>6.9</v>
          </cell>
          <cell r="G6">
            <v>85</v>
          </cell>
          <cell r="H6">
            <v>83.300000000000011</v>
          </cell>
          <cell r="I6">
            <v>80.900000000000006</v>
          </cell>
          <cell r="J6">
            <v>78.800000000000011</v>
          </cell>
          <cell r="K6">
            <v>77.7</v>
          </cell>
        </row>
        <row r="7">
          <cell r="A7" t="str">
            <v xml:space="preserve">Mining &amp; utilities </v>
          </cell>
          <cell r="B7">
            <v>0.8</v>
          </cell>
          <cell r="C7">
            <v>1.2000000000000002</v>
          </cell>
          <cell r="D7">
            <v>1.3</v>
          </cell>
          <cell r="E7">
            <v>1.1000000000000001</v>
          </cell>
          <cell r="F7">
            <v>1.1000000000000001</v>
          </cell>
          <cell r="G7">
            <v>0.2</v>
          </cell>
          <cell r="H7">
            <v>0.2</v>
          </cell>
          <cell r="I7">
            <v>0.2</v>
          </cell>
          <cell r="J7">
            <v>0.4</v>
          </cell>
          <cell r="K7">
            <v>0.5</v>
          </cell>
        </row>
        <row r="8">
          <cell r="A8" t="str">
            <v>Manufacturing</v>
          </cell>
          <cell r="B8">
            <v>5.2</v>
          </cell>
          <cell r="C8">
            <v>7.1000000000000005</v>
          </cell>
          <cell r="D8">
            <v>8.2000000000000011</v>
          </cell>
          <cell r="E8">
            <v>8.6</v>
          </cell>
          <cell r="F8">
            <v>9</v>
          </cell>
          <cell r="G8">
            <v>9.1</v>
          </cell>
          <cell r="H8">
            <v>10.100000000000001</v>
          </cell>
          <cell r="I8">
            <v>11.3</v>
          </cell>
          <cell r="J8">
            <v>11.700000000000001</v>
          </cell>
          <cell r="K8">
            <v>12.100000000000001</v>
          </cell>
        </row>
        <row r="9">
          <cell r="A9" t="str">
            <v>Construction</v>
          </cell>
          <cell r="B9">
            <v>2.1</v>
          </cell>
          <cell r="C9">
            <v>4.6000000000000005</v>
          </cell>
          <cell r="D9">
            <v>7.1000000000000005</v>
          </cell>
          <cell r="E9">
            <v>9.5</v>
          </cell>
          <cell r="F9">
            <v>11.3</v>
          </cell>
          <cell r="G9">
            <v>0.1</v>
          </cell>
          <cell r="H9">
            <v>0.1</v>
          </cell>
          <cell r="I9">
            <v>0.2</v>
          </cell>
          <cell r="J9">
            <v>0.2</v>
          </cell>
          <cell r="K9">
            <v>0.30000000000000004</v>
          </cell>
        </row>
        <row r="10">
          <cell r="A10" t="str">
            <v>Wholesale &amp; retail</v>
          </cell>
          <cell r="B10">
            <v>30.400000000000002</v>
          </cell>
          <cell r="C10">
            <v>33.4</v>
          </cell>
          <cell r="D10">
            <v>38</v>
          </cell>
          <cell r="E10">
            <v>42.800000000000004</v>
          </cell>
          <cell r="F10">
            <v>45</v>
          </cell>
          <cell r="G10">
            <v>3.4000000000000004</v>
          </cell>
          <cell r="H10">
            <v>3.6</v>
          </cell>
          <cell r="I10">
            <v>4</v>
          </cell>
          <cell r="J10">
            <v>4.7</v>
          </cell>
          <cell r="K10">
            <v>4.9000000000000004</v>
          </cell>
        </row>
        <row r="11">
          <cell r="A11" t="str">
            <v>Transport, storage, comms</v>
          </cell>
          <cell r="B11">
            <v>4.3</v>
          </cell>
          <cell r="C11">
            <v>5.3000000000000007</v>
          </cell>
          <cell r="D11">
            <v>7.7</v>
          </cell>
          <cell r="E11">
            <v>9.7000000000000011</v>
          </cell>
          <cell r="F11">
            <v>10.3</v>
          </cell>
          <cell r="G11">
            <v>0.4</v>
          </cell>
          <cell r="H11">
            <v>0.4</v>
          </cell>
          <cell r="I11">
            <v>0.60000000000000009</v>
          </cell>
          <cell r="J11">
            <v>0.8</v>
          </cell>
          <cell r="K11">
            <v>0.9</v>
          </cell>
        </row>
        <row r="12">
          <cell r="A12" t="str">
            <v>Other (including hotels &amp; restaurants)</v>
          </cell>
          <cell r="B12">
            <v>9</v>
          </cell>
          <cell r="C12">
            <v>10.1</v>
          </cell>
          <cell r="D12">
            <v>12.7</v>
          </cell>
          <cell r="E12">
            <v>15.4</v>
          </cell>
          <cell r="F12">
            <v>16.300000000000004</v>
          </cell>
          <cell r="G12">
            <v>1.7000000000000002</v>
          </cell>
          <cell r="H12">
            <v>2</v>
          </cell>
          <cell r="I12">
            <v>3.0000000000000004</v>
          </cell>
          <cell r="J12">
            <v>3.6000000000000005</v>
          </cell>
          <cell r="K12">
            <v>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www.ilo.org/global/research/global-reports/weso/2015/lang--en/index.htm" TargetMode="External"/><Relationship Id="rId2" Type="http://schemas.openxmlformats.org/officeDocument/2006/relationships/hyperlink" Target="https://data.un.org/" TargetMode="External"/><Relationship Id="rId1" Type="http://schemas.openxmlformats.org/officeDocument/2006/relationships/hyperlink" Target="https://data.un.org/"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www.ilo.org/global/research/global-reports/global-employment-trends/2014/WCMS_234879/lang--en/index.htm" TargetMode="External"/><Relationship Id="rId1" Type="http://schemas.openxmlformats.org/officeDocument/2006/relationships/hyperlink" Target="http://www.ilo.org/global/research/global-reports/global-employment-trends/2014/WCMS_234879/lang--en/index.htm"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www.nber.org/ow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tabSelected="1" workbookViewId="0">
      <selection activeCell="A6" sqref="A6"/>
    </sheetView>
  </sheetViews>
  <sheetFormatPr defaultRowHeight="12" x14ac:dyDescent="0.25"/>
  <cols>
    <col min="1" max="1" width="13.5703125" style="47" customWidth="1"/>
    <col min="2" max="2" width="14.42578125" style="47" customWidth="1"/>
    <col min="3" max="3" width="53.140625" style="47" customWidth="1"/>
    <col min="4" max="16384" width="9.140625" style="47"/>
  </cols>
  <sheetData>
    <row r="1" spans="1:3" ht="14.4" x14ac:dyDescent="0.25">
      <c r="A1" s="1" t="s">
        <v>162</v>
      </c>
      <c r="C1" s="48" t="s">
        <v>166</v>
      </c>
    </row>
    <row r="3" spans="1:3" s="49" customFormat="1" ht="19.2" customHeight="1" x14ac:dyDescent="0.25">
      <c r="A3" s="49" t="s">
        <v>163</v>
      </c>
      <c r="B3" s="49" t="s">
        <v>164</v>
      </c>
      <c r="C3" s="49" t="s">
        <v>165</v>
      </c>
    </row>
    <row r="4" spans="1:3" x14ac:dyDescent="0.25">
      <c r="A4" s="50" t="s">
        <v>167</v>
      </c>
      <c r="B4" s="51" t="s">
        <v>168</v>
      </c>
      <c r="C4" s="52" t="s">
        <v>169</v>
      </c>
    </row>
    <row r="5" spans="1:3" x14ac:dyDescent="0.25">
      <c r="A5" s="52" t="s">
        <v>172</v>
      </c>
      <c r="B5" s="51" t="s">
        <v>168</v>
      </c>
      <c r="C5" s="52" t="s">
        <v>173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election activeCell="B11" sqref="B11"/>
    </sheetView>
  </sheetViews>
  <sheetFormatPr defaultRowHeight="12" x14ac:dyDescent="0.25"/>
  <cols>
    <col min="1" max="1" width="11.5703125" bestFit="1" customWidth="1"/>
    <col min="2" max="2" width="35.140625" bestFit="1" customWidth="1"/>
  </cols>
  <sheetData>
    <row r="1" spans="1:6" ht="14.4" x14ac:dyDescent="0.3">
      <c r="A1" s="27" t="s">
        <v>24</v>
      </c>
    </row>
    <row r="2" spans="1:6" s="28" customFormat="1" x14ac:dyDescent="0.25">
      <c r="A2" s="28" t="s">
        <v>1</v>
      </c>
      <c r="B2" s="29" t="s">
        <v>25</v>
      </c>
    </row>
    <row r="4" spans="1:6" x14ac:dyDescent="0.25">
      <c r="A4" s="30"/>
      <c r="B4" s="30"/>
      <c r="C4" s="31">
        <v>1991</v>
      </c>
      <c r="D4" s="31">
        <v>2000</v>
      </c>
      <c r="E4" s="31">
        <v>2002</v>
      </c>
      <c r="F4" s="31">
        <v>2004</v>
      </c>
    </row>
    <row r="5" spans="1:6" x14ac:dyDescent="0.25">
      <c r="A5" s="32" t="s">
        <v>23</v>
      </c>
      <c r="B5" s="32" t="s">
        <v>26</v>
      </c>
      <c r="C5" s="33">
        <v>58.825957268214999</v>
      </c>
      <c r="D5" s="33">
        <v>57.238653631225802</v>
      </c>
      <c r="E5" s="33">
        <v>54.528319160642504</v>
      </c>
      <c r="F5" s="33">
        <v>48.351925651142302</v>
      </c>
    </row>
    <row r="6" spans="1:6" x14ac:dyDescent="0.25">
      <c r="A6" s="32" t="s">
        <v>23</v>
      </c>
      <c r="B6" s="32" t="s">
        <v>27</v>
      </c>
      <c r="C6" s="33">
        <v>9.8489098641130894</v>
      </c>
      <c r="D6" s="33">
        <v>9.6922396506019197</v>
      </c>
      <c r="E6" s="33">
        <v>13.006894798546901</v>
      </c>
      <c r="F6" s="33">
        <v>16.2059093093469</v>
      </c>
    </row>
    <row r="7" spans="1:6" x14ac:dyDescent="0.25">
      <c r="A7" s="32" t="s">
        <v>23</v>
      </c>
      <c r="B7" s="32" t="s">
        <v>28</v>
      </c>
      <c r="C7" s="33">
        <v>31.325132868207302</v>
      </c>
      <c r="D7" s="33">
        <v>33.069106718564001</v>
      </c>
      <c r="E7" s="33">
        <v>32.464786041023899</v>
      </c>
      <c r="F7" s="33">
        <v>35.4421650396649</v>
      </c>
    </row>
    <row r="8" spans="1:6" x14ac:dyDescent="0.25">
      <c r="A8" s="34"/>
      <c r="B8" s="35" t="s">
        <v>29</v>
      </c>
      <c r="C8" s="36">
        <f>SUM(C5:C7)</f>
        <v>100.00000000053539</v>
      </c>
      <c r="D8" s="36">
        <f>SUM(D5:D7)</f>
        <v>100.00000000039172</v>
      </c>
      <c r="E8" s="36">
        <f>SUM(E5:E7)</f>
        <v>100.0000000002133</v>
      </c>
      <c r="F8" s="36">
        <f>SUM(F5:F7)</f>
        <v>100.0000000001541</v>
      </c>
    </row>
    <row r="9" spans="1:6" s="28" customFormat="1" x14ac:dyDescent="0.25">
      <c r="A9" s="45" t="s">
        <v>23</v>
      </c>
      <c r="B9" s="45" t="s">
        <v>161</v>
      </c>
      <c r="C9" s="46">
        <v>6.9909701374286399</v>
      </c>
      <c r="D9" s="46">
        <v>7.1647524437534198</v>
      </c>
      <c r="E9" s="46">
        <v>9.1772372985758004</v>
      </c>
      <c r="F9" s="46">
        <v>11.5701642781874</v>
      </c>
    </row>
    <row r="11" spans="1:6" x14ac:dyDescent="0.25">
      <c r="A11" s="44" t="s">
        <v>158</v>
      </c>
    </row>
    <row r="12" spans="1:6" x14ac:dyDescent="0.25">
      <c r="A12" s="44" t="s">
        <v>159</v>
      </c>
    </row>
    <row r="13" spans="1:6" x14ac:dyDescent="0.25">
      <c r="A13" s="44" t="s">
        <v>160</v>
      </c>
    </row>
  </sheetData>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showGridLines="0" workbookViewId="0"/>
  </sheetViews>
  <sheetFormatPr defaultRowHeight="12" x14ac:dyDescent="0.25"/>
  <cols>
    <col min="1" max="1" width="10.42578125" style="79" customWidth="1"/>
    <col min="2" max="2" width="39" style="79" customWidth="1"/>
    <col min="3" max="3" width="4" style="79" customWidth="1"/>
    <col min="4" max="4" width="10.85546875" style="79" customWidth="1"/>
    <col min="5" max="5" width="10.85546875" style="80" customWidth="1"/>
    <col min="6" max="6" width="10.85546875" style="79" customWidth="1"/>
    <col min="7" max="9" width="11.5703125" style="79" bestFit="1" customWidth="1"/>
    <col min="10" max="11" width="8.5703125" style="79" customWidth="1"/>
    <col min="12" max="12" width="8.5703125" style="81" customWidth="1"/>
    <col min="13" max="15" width="8.5703125" style="79" customWidth="1"/>
    <col min="16" max="16384" width="9.140625" style="79"/>
  </cols>
  <sheetData>
    <row r="1" spans="1:12" ht="14.4" x14ac:dyDescent="0.25">
      <c r="A1" s="77" t="s">
        <v>174</v>
      </c>
      <c r="B1" s="78"/>
      <c r="C1" s="78"/>
    </row>
    <row r="2" spans="1:12" s="80" customFormat="1" x14ac:dyDescent="0.25">
      <c r="A2" s="80" t="s">
        <v>175</v>
      </c>
      <c r="B2" s="82" t="s">
        <v>176</v>
      </c>
      <c r="C2" s="82"/>
      <c r="L2" s="81"/>
    </row>
    <row r="3" spans="1:12" s="80" customFormat="1" x14ac:dyDescent="0.25">
      <c r="B3" s="82" t="s">
        <v>177</v>
      </c>
      <c r="C3" s="82"/>
      <c r="L3" s="81"/>
    </row>
    <row r="4" spans="1:12" s="85" customFormat="1" x14ac:dyDescent="0.25">
      <c r="A4" s="83" t="s">
        <v>178</v>
      </c>
      <c r="B4" s="84" t="s">
        <v>179</v>
      </c>
      <c r="C4" s="83"/>
      <c r="L4" s="86"/>
    </row>
    <row r="5" spans="1:12" s="85" customFormat="1" x14ac:dyDescent="0.25">
      <c r="A5" s="87" t="s">
        <v>180</v>
      </c>
      <c r="B5" s="83" t="s">
        <v>181</v>
      </c>
      <c r="C5" s="83"/>
      <c r="L5" s="86"/>
    </row>
    <row r="6" spans="1:12" s="85" customFormat="1" ht="12" customHeight="1" x14ac:dyDescent="0.25">
      <c r="A6" s="87" t="s">
        <v>182</v>
      </c>
      <c r="B6" s="88" t="s">
        <v>183</v>
      </c>
      <c r="C6" s="89"/>
      <c r="L6" s="86"/>
    </row>
    <row r="7" spans="1:12" s="85" customFormat="1" ht="12" customHeight="1" x14ac:dyDescent="0.25">
      <c r="A7" s="87"/>
      <c r="B7" s="90" t="s">
        <v>184</v>
      </c>
      <c r="C7" s="91"/>
      <c r="D7" s="92" t="s">
        <v>185</v>
      </c>
      <c r="L7" s="86"/>
    </row>
    <row r="8" spans="1:12" s="85" customFormat="1" ht="12" customHeight="1" x14ac:dyDescent="0.25">
      <c r="A8" s="87"/>
      <c r="B8" s="90" t="s">
        <v>186</v>
      </c>
      <c r="C8" s="91"/>
      <c r="D8" s="92" t="s">
        <v>185</v>
      </c>
      <c r="L8" s="86"/>
    </row>
    <row r="9" spans="1:12" s="85" customFormat="1" ht="12" customHeight="1" x14ac:dyDescent="0.25">
      <c r="A9" s="87"/>
      <c r="B9" s="90" t="s">
        <v>187</v>
      </c>
      <c r="C9" s="91"/>
      <c r="D9" s="92" t="s">
        <v>185</v>
      </c>
      <c r="L9" s="86"/>
    </row>
    <row r="10" spans="1:12" s="85" customFormat="1" ht="12" customHeight="1" x14ac:dyDescent="0.25">
      <c r="A10" s="87"/>
      <c r="B10" s="90" t="s">
        <v>188</v>
      </c>
      <c r="C10" s="91"/>
      <c r="D10" s="92" t="s">
        <v>185</v>
      </c>
      <c r="L10" s="86"/>
    </row>
    <row r="11" spans="1:12" s="85" customFormat="1" ht="12" customHeight="1" x14ac:dyDescent="0.25">
      <c r="A11" s="87"/>
      <c r="B11" s="90" t="s">
        <v>189</v>
      </c>
      <c r="C11" s="91"/>
      <c r="D11" s="93" t="s">
        <v>190</v>
      </c>
      <c r="L11" s="86"/>
    </row>
    <row r="12" spans="1:12" s="85" customFormat="1" ht="12" customHeight="1" x14ac:dyDescent="0.25">
      <c r="A12" s="87"/>
      <c r="B12" s="90" t="s">
        <v>191</v>
      </c>
      <c r="C12" s="91"/>
      <c r="D12" s="92" t="s">
        <v>185</v>
      </c>
      <c r="L12" s="86"/>
    </row>
    <row r="13" spans="1:12" s="85" customFormat="1" ht="12" customHeight="1" x14ac:dyDescent="0.25">
      <c r="A13" s="87"/>
      <c r="B13" s="90" t="s">
        <v>192</v>
      </c>
      <c r="C13" s="91"/>
      <c r="D13" s="93" t="s">
        <v>193</v>
      </c>
      <c r="L13" s="86"/>
    </row>
    <row r="14" spans="1:12" s="85" customFormat="1" ht="12" customHeight="1" x14ac:dyDescent="0.25">
      <c r="A14" s="87"/>
      <c r="B14" s="90" t="s">
        <v>194</v>
      </c>
      <c r="C14" s="91"/>
      <c r="D14" s="92" t="s">
        <v>195</v>
      </c>
      <c r="L14" s="86"/>
    </row>
    <row r="15" spans="1:12" s="85" customFormat="1" ht="11.4" customHeight="1" x14ac:dyDescent="0.25">
      <c r="A15" s="87" t="s">
        <v>196</v>
      </c>
      <c r="B15" s="94" t="s">
        <v>197</v>
      </c>
      <c r="C15" s="89"/>
      <c r="L15" s="86"/>
    </row>
    <row r="16" spans="1:12" s="85" customFormat="1" x14ac:dyDescent="0.25">
      <c r="A16" s="95">
        <v>2</v>
      </c>
      <c r="B16" s="84" t="s">
        <v>198</v>
      </c>
      <c r="C16" s="83"/>
      <c r="L16" s="86"/>
    </row>
    <row r="17" spans="1:15" s="85" customFormat="1" x14ac:dyDescent="0.25">
      <c r="A17" s="87" t="s">
        <v>180</v>
      </c>
      <c r="B17" s="83" t="s">
        <v>199</v>
      </c>
      <c r="C17" s="83"/>
      <c r="L17" s="86"/>
    </row>
    <row r="18" spans="1:15" s="85" customFormat="1" x14ac:dyDescent="0.25">
      <c r="A18" s="87" t="s">
        <v>182</v>
      </c>
      <c r="B18" s="83" t="s">
        <v>200</v>
      </c>
      <c r="C18" s="83"/>
      <c r="L18" s="86"/>
    </row>
    <row r="19" spans="1:15" s="85" customFormat="1" x14ac:dyDescent="0.25">
      <c r="A19" s="87" t="s">
        <v>196</v>
      </c>
      <c r="B19" s="83" t="s">
        <v>201</v>
      </c>
      <c r="C19" s="83"/>
      <c r="L19" s="86"/>
    </row>
    <row r="20" spans="1:15" s="85" customFormat="1" x14ac:dyDescent="0.25">
      <c r="A20" s="87" t="s">
        <v>202</v>
      </c>
      <c r="B20" s="94" t="s">
        <v>203</v>
      </c>
      <c r="C20" s="83"/>
      <c r="L20" s="86"/>
    </row>
    <row r="21" spans="1:15" s="105" customFormat="1" ht="14.4" customHeight="1" x14ac:dyDescent="0.25">
      <c r="A21" s="96" t="s">
        <v>204</v>
      </c>
      <c r="B21" s="97"/>
      <c r="C21" s="98"/>
      <c r="D21" s="99" t="s">
        <v>205</v>
      </c>
      <c r="E21" s="100"/>
      <c r="F21" s="100"/>
      <c r="G21" s="100"/>
      <c r="H21" s="100"/>
      <c r="I21" s="101"/>
      <c r="J21" s="102" t="s">
        <v>206</v>
      </c>
      <c r="K21" s="103"/>
      <c r="L21" s="103"/>
      <c r="M21" s="103"/>
      <c r="N21" s="103"/>
      <c r="O21" s="104"/>
    </row>
    <row r="22" spans="1:15" ht="15.6" customHeight="1" x14ac:dyDescent="0.25">
      <c r="A22" s="106"/>
      <c r="B22" s="107"/>
      <c r="C22" s="108"/>
      <c r="D22" s="109" t="s">
        <v>207</v>
      </c>
      <c r="E22" s="110"/>
      <c r="F22" s="110"/>
      <c r="G22" s="110"/>
      <c r="H22" s="110"/>
      <c r="I22" s="111"/>
      <c r="J22" s="112" t="s">
        <v>208</v>
      </c>
      <c r="K22" s="113"/>
      <c r="L22" s="113"/>
      <c r="M22" s="113"/>
      <c r="N22" s="113"/>
      <c r="O22" s="114"/>
    </row>
    <row r="23" spans="1:15" s="120" customFormat="1" x14ac:dyDescent="0.25">
      <c r="A23" s="115"/>
      <c r="B23" s="116"/>
      <c r="C23" s="117"/>
      <c r="D23" s="118">
        <v>1975</v>
      </c>
      <c r="E23" s="118">
        <v>1991</v>
      </c>
      <c r="F23" s="118">
        <v>2000</v>
      </c>
      <c r="G23" s="118">
        <v>2005</v>
      </c>
      <c r="H23" s="118">
        <v>2010</v>
      </c>
      <c r="I23" s="118">
        <v>2013</v>
      </c>
      <c r="J23" s="119">
        <v>1975</v>
      </c>
      <c r="K23" s="119">
        <v>1991</v>
      </c>
      <c r="L23" s="119">
        <v>2000</v>
      </c>
      <c r="M23" s="119">
        <v>2005</v>
      </c>
      <c r="N23" s="119">
        <v>2010</v>
      </c>
      <c r="O23" s="119">
        <v>2013</v>
      </c>
    </row>
    <row r="24" spans="1:15" x14ac:dyDescent="0.25">
      <c r="A24" s="121" t="s">
        <v>8</v>
      </c>
      <c r="B24" s="122"/>
      <c r="C24" s="123">
        <v>1</v>
      </c>
      <c r="D24" s="124">
        <v>1732294.75659288</v>
      </c>
      <c r="E24" s="124">
        <v>3129998.3040235802</v>
      </c>
      <c r="F24" s="124">
        <v>4164303.5268970397</v>
      </c>
      <c r="G24" s="124">
        <v>5570174.1382100694</v>
      </c>
      <c r="H24" s="124">
        <v>15246252.6699661</v>
      </c>
      <c r="I24" s="124">
        <v>20942776.531526502</v>
      </c>
      <c r="J24" s="125">
        <f t="shared" ref="J24:O31" si="0">(+D24/D$33)*100</f>
        <v>47.071601993440296</v>
      </c>
      <c r="K24" s="125">
        <f t="shared" si="0"/>
        <v>58.825922634661353</v>
      </c>
      <c r="L24" s="125">
        <f t="shared" si="0"/>
        <v>57.238653631225787</v>
      </c>
      <c r="M24" s="125">
        <f t="shared" si="0"/>
        <v>46.687236605300406</v>
      </c>
      <c r="N24" s="125">
        <f t="shared" si="0"/>
        <v>36.722220920009001</v>
      </c>
      <c r="O24" s="125">
        <f t="shared" si="0"/>
        <v>33.226171247226318</v>
      </c>
    </row>
    <row r="25" spans="1:15" x14ac:dyDescent="0.25">
      <c r="A25" s="126" t="s">
        <v>209</v>
      </c>
      <c r="B25" s="122"/>
      <c r="C25" s="123">
        <v>2</v>
      </c>
      <c r="D25" s="124">
        <v>31664.423204394996</v>
      </c>
      <c r="E25" s="124">
        <v>42041.692420818028</v>
      </c>
      <c r="F25" s="124">
        <v>52656.929105807008</v>
      </c>
      <c r="G25" s="124">
        <v>113728.01424179005</v>
      </c>
      <c r="H25" s="124">
        <v>825499.34878874966</v>
      </c>
      <c r="I25" s="124">
        <v>3395987.1022674008</v>
      </c>
      <c r="J25" s="125">
        <f t="shared" si="0"/>
        <v>0.86041657792734938</v>
      </c>
      <c r="K25" s="125">
        <f t="shared" si="0"/>
        <v>0.79014143317524244</v>
      </c>
      <c r="L25" s="125">
        <f t="shared" si="0"/>
        <v>0.72377330492456649</v>
      </c>
      <c r="M25" s="125">
        <f t="shared" si="0"/>
        <v>0.95322813574794973</v>
      </c>
      <c r="N25" s="125">
        <f t="shared" si="0"/>
        <v>1.9883029693755845</v>
      </c>
      <c r="O25" s="125">
        <f t="shared" si="0"/>
        <v>5.3878075260675109</v>
      </c>
    </row>
    <row r="26" spans="1:15" x14ac:dyDescent="0.25">
      <c r="A26" s="126" t="s">
        <v>210</v>
      </c>
      <c r="B26" s="122"/>
      <c r="C26" s="123">
        <v>3</v>
      </c>
      <c r="D26" s="124">
        <v>330125.12509135902</v>
      </c>
      <c r="E26" s="124">
        <v>371966.43721101398</v>
      </c>
      <c r="F26" s="124">
        <v>521259.70787317399</v>
      </c>
      <c r="G26" s="124">
        <v>1527341.3173652699</v>
      </c>
      <c r="H26" s="124">
        <v>8228148.9971346706</v>
      </c>
      <c r="I26" s="124">
        <v>12488279.4297894</v>
      </c>
      <c r="J26" s="125">
        <f t="shared" si="0"/>
        <v>8.970481748093869</v>
      </c>
      <c r="K26" s="125">
        <f t="shared" si="0"/>
        <v>6.9908245093735628</v>
      </c>
      <c r="L26" s="125">
        <f t="shared" si="0"/>
        <v>7.164752443753418</v>
      </c>
      <c r="M26" s="125">
        <f t="shared" si="0"/>
        <v>12.801636661901133</v>
      </c>
      <c r="N26" s="125">
        <f t="shared" si="0"/>
        <v>19.818371882997379</v>
      </c>
      <c r="O26" s="125">
        <f t="shared" si="0"/>
        <v>19.812927397318312</v>
      </c>
    </row>
    <row r="27" spans="1:15" x14ac:dyDescent="0.25">
      <c r="A27" s="126" t="s">
        <v>211</v>
      </c>
      <c r="B27" s="122"/>
      <c r="C27" s="123">
        <v>4</v>
      </c>
      <c r="D27" s="124">
        <v>34642.7600404513</v>
      </c>
      <c r="E27" s="124">
        <v>110031.88199296599</v>
      </c>
      <c r="F27" s="124">
        <v>131226.22016387599</v>
      </c>
      <c r="G27" s="124">
        <v>448282.246318174</v>
      </c>
      <c r="H27" s="124">
        <v>1916473.03985413</v>
      </c>
      <c r="I27" s="124">
        <v>2973623.0485722297</v>
      </c>
      <c r="J27" s="125">
        <f t="shared" si="0"/>
        <v>0.94134685010861707</v>
      </c>
      <c r="K27" s="125">
        <f t="shared" si="0"/>
        <v>2.0679650110812462</v>
      </c>
      <c r="L27" s="125">
        <f t="shared" si="0"/>
        <v>1.8037139019239374</v>
      </c>
      <c r="M27" s="125">
        <f t="shared" si="0"/>
        <v>3.7573438065865448</v>
      </c>
      <c r="N27" s="125">
        <f t="shared" si="0"/>
        <v>4.6160291240221891</v>
      </c>
      <c r="O27" s="125">
        <f t="shared" si="0"/>
        <v>4.7177177528407919</v>
      </c>
    </row>
    <row r="28" spans="1:15" x14ac:dyDescent="0.25">
      <c r="A28" s="126" t="s">
        <v>212</v>
      </c>
      <c r="B28" s="122"/>
      <c r="C28" s="123">
        <v>5</v>
      </c>
      <c r="D28" s="124">
        <v>1073141.7884024</v>
      </c>
      <c r="E28" s="124">
        <v>1186054.24959542</v>
      </c>
      <c r="F28" s="124">
        <v>1749016.0313501998</v>
      </c>
      <c r="G28" s="124">
        <v>2589931.7041592496</v>
      </c>
      <c r="H28" s="124">
        <v>8293703.56863767</v>
      </c>
      <c r="I28" s="124">
        <v>12310926.814914601</v>
      </c>
      <c r="J28" s="125">
        <f t="shared" si="0"/>
        <v>29.160454913319523</v>
      </c>
      <c r="K28" s="125">
        <f t="shared" si="0"/>
        <v>22.290981895268747</v>
      </c>
      <c r="L28" s="125">
        <f t="shared" si="0"/>
        <v>24.040352046218754</v>
      </c>
      <c r="M28" s="125">
        <f t="shared" si="0"/>
        <v>21.707894809641878</v>
      </c>
      <c r="N28" s="125">
        <f t="shared" si="0"/>
        <v>19.976267039870379</v>
      </c>
      <c r="O28" s="125">
        <f t="shared" si="0"/>
        <v>19.531553609840671</v>
      </c>
    </row>
    <row r="29" spans="1:15" x14ac:dyDescent="0.25">
      <c r="A29" s="126" t="s">
        <v>213</v>
      </c>
      <c r="B29" s="122"/>
      <c r="C29" s="123">
        <v>6</v>
      </c>
      <c r="D29" s="124">
        <v>115998.38203589999</v>
      </c>
      <c r="E29" s="124">
        <v>141477.70071422801</v>
      </c>
      <c r="F29" s="124">
        <v>437110.08193801198</v>
      </c>
      <c r="G29" s="124">
        <v>1371252.9535523499</v>
      </c>
      <c r="H29" s="124">
        <v>5377732.7429018002</v>
      </c>
      <c r="I29" s="124">
        <v>8204513.3772420101</v>
      </c>
      <c r="J29" s="125">
        <f t="shared" si="0"/>
        <v>3.1520211270605198</v>
      </c>
      <c r="K29" s="125">
        <f t="shared" si="0"/>
        <v>2.6589651074399598</v>
      </c>
      <c r="L29" s="125">
        <f t="shared" si="0"/>
        <v>6.0081097396398278</v>
      </c>
      <c r="M29" s="125">
        <f t="shared" si="0"/>
        <v>11.493359004533364</v>
      </c>
      <c r="N29" s="125">
        <f t="shared" si="0"/>
        <v>12.952841206851451</v>
      </c>
      <c r="O29" s="125">
        <f t="shared" si="0"/>
        <v>13.016639224604868</v>
      </c>
    </row>
    <row r="30" spans="1:15" x14ac:dyDescent="0.25">
      <c r="A30" s="126" t="s">
        <v>214</v>
      </c>
      <c r="B30" s="122"/>
      <c r="C30" s="123">
        <v>7</v>
      </c>
      <c r="D30" s="124">
        <v>362259.81200670998</v>
      </c>
      <c r="E30" s="124">
        <v>339210.37604303303</v>
      </c>
      <c r="F30" s="124">
        <v>219762.02351264699</v>
      </c>
      <c r="G30" s="124">
        <v>310118.14209419</v>
      </c>
      <c r="H30" s="124">
        <v>1629974.4725188899</v>
      </c>
      <c r="I30" s="124">
        <v>2714859.1827954999</v>
      </c>
      <c r="J30" s="125">
        <f t="shared" si="0"/>
        <v>9.8436767900498303</v>
      </c>
      <c r="K30" s="125">
        <f t="shared" si="0"/>
        <v>6.3751994089999098</v>
      </c>
      <c r="L30" s="125">
        <f t="shared" si="0"/>
        <v>3.0206449323137212</v>
      </c>
      <c r="M30" s="125">
        <f t="shared" si="0"/>
        <v>2.5993009762887218</v>
      </c>
      <c r="N30" s="125">
        <f t="shared" si="0"/>
        <v>3.9259668568740116</v>
      </c>
      <c r="O30" s="125">
        <f t="shared" si="0"/>
        <v>4.307183242101531</v>
      </c>
    </row>
    <row r="31" spans="1:15" s="132" customFormat="1" x14ac:dyDescent="0.25">
      <c r="A31" s="127" t="s">
        <v>215</v>
      </c>
      <c r="B31" s="128"/>
      <c r="C31" s="129"/>
      <c r="D31" s="130">
        <v>3680127.0473740902</v>
      </c>
      <c r="E31" s="130">
        <v>5320780.6420010598</v>
      </c>
      <c r="F31" s="130">
        <v>7275334.5208407603</v>
      </c>
      <c r="G31" s="130">
        <v>11930828.515941098</v>
      </c>
      <c r="H31" s="130">
        <v>41517784.839802004</v>
      </c>
      <c r="I31" s="130">
        <v>63030965.487105496</v>
      </c>
      <c r="J31" s="131">
        <f t="shared" si="0"/>
        <v>99.999999999999858</v>
      </c>
      <c r="K31" s="131">
        <f t="shared" si="0"/>
        <v>100.00000000000004</v>
      </c>
      <c r="L31" s="131">
        <f t="shared" si="0"/>
        <v>100.00000000000007</v>
      </c>
      <c r="M31" s="131">
        <f t="shared" si="0"/>
        <v>100.00000000000004</v>
      </c>
      <c r="N31" s="131">
        <f t="shared" si="0"/>
        <v>99.999999999999972</v>
      </c>
      <c r="O31" s="131">
        <f t="shared" si="0"/>
        <v>99.999999999996589</v>
      </c>
    </row>
    <row r="32" spans="1:15" s="138" customFormat="1" x14ac:dyDescent="0.25">
      <c r="A32" s="133" t="s">
        <v>216</v>
      </c>
      <c r="B32" s="134"/>
      <c r="C32" s="135"/>
      <c r="D32" s="136"/>
      <c r="E32" s="136"/>
      <c r="F32" s="136"/>
      <c r="G32" s="136"/>
      <c r="H32" s="136"/>
      <c r="I32" s="136"/>
      <c r="J32" s="137"/>
      <c r="K32" s="137"/>
      <c r="L32" s="137"/>
      <c r="M32" s="137"/>
      <c r="N32" s="137"/>
      <c r="O32" s="137"/>
    </row>
    <row r="33" spans="1:15" s="138" customFormat="1" x14ac:dyDescent="0.25">
      <c r="A33" s="139" t="s">
        <v>217</v>
      </c>
      <c r="B33" s="140"/>
      <c r="C33" s="141"/>
      <c r="D33" s="142">
        <f>SUM(D24:D30)</f>
        <v>3680127.0473740953</v>
      </c>
      <c r="E33" s="142">
        <f t="shared" ref="E33:I33" si="1">SUM(E24:E30)</f>
        <v>5320780.642001058</v>
      </c>
      <c r="F33" s="142">
        <f t="shared" si="1"/>
        <v>7275334.5208407547</v>
      </c>
      <c r="G33" s="142">
        <f t="shared" si="1"/>
        <v>11930828.515941093</v>
      </c>
      <c r="H33" s="142">
        <f t="shared" si="1"/>
        <v>41517784.839802012</v>
      </c>
      <c r="I33" s="142">
        <f t="shared" si="1"/>
        <v>63030965.487107642</v>
      </c>
      <c r="J33" s="143">
        <f>SUM(J24:J30)</f>
        <v>100</v>
      </c>
      <c r="K33" s="143">
        <f t="shared" ref="K33:O33" si="2">SUM(K24:K30)</f>
        <v>100</v>
      </c>
      <c r="L33" s="143">
        <f t="shared" si="2"/>
        <v>100.00000000000001</v>
      </c>
      <c r="M33" s="143">
        <f t="shared" si="2"/>
        <v>100</v>
      </c>
      <c r="N33" s="143">
        <f t="shared" si="2"/>
        <v>99.999999999999986</v>
      </c>
      <c r="O33" s="143">
        <f t="shared" si="2"/>
        <v>100.00000000000001</v>
      </c>
    </row>
    <row r="35" spans="1:15" s="105" customFormat="1" ht="14.4" x14ac:dyDescent="0.25">
      <c r="A35" s="96" t="s">
        <v>204</v>
      </c>
      <c r="B35" s="97"/>
      <c r="C35" s="144"/>
      <c r="D35" s="145" t="s">
        <v>218</v>
      </c>
      <c r="E35" s="146"/>
      <c r="F35" s="146"/>
      <c r="G35" s="146"/>
      <c r="H35" s="146"/>
      <c r="I35" s="146"/>
      <c r="J35" s="147" t="s">
        <v>219</v>
      </c>
      <c r="K35" s="148"/>
      <c r="L35" s="148"/>
      <c r="M35" s="148"/>
      <c r="N35" s="148"/>
      <c r="O35" s="148"/>
    </row>
    <row r="36" spans="1:15" x14ac:dyDescent="0.25">
      <c r="A36" s="106"/>
      <c r="B36" s="107"/>
      <c r="C36" s="108"/>
      <c r="D36" s="109" t="s">
        <v>207</v>
      </c>
      <c r="E36" s="110"/>
      <c r="F36" s="110"/>
      <c r="G36" s="110"/>
      <c r="H36" s="110"/>
      <c r="I36" s="111"/>
      <c r="J36" s="112" t="s">
        <v>208</v>
      </c>
      <c r="K36" s="113"/>
      <c r="L36" s="113"/>
      <c r="M36" s="113"/>
      <c r="N36" s="113"/>
      <c r="O36" s="114"/>
    </row>
    <row r="37" spans="1:15" x14ac:dyDescent="0.25">
      <c r="A37" s="115"/>
      <c r="B37" s="116"/>
      <c r="C37" s="117"/>
      <c r="D37" s="149">
        <v>1975</v>
      </c>
      <c r="E37" s="149">
        <v>1991</v>
      </c>
      <c r="F37" s="149">
        <v>2000</v>
      </c>
      <c r="G37" s="150">
        <v>2005</v>
      </c>
      <c r="H37" s="150">
        <v>2010</v>
      </c>
      <c r="I37" s="150">
        <v>2013</v>
      </c>
      <c r="J37" s="151">
        <v>1975</v>
      </c>
      <c r="K37" s="151">
        <v>1991</v>
      </c>
      <c r="L37" s="151">
        <v>2000</v>
      </c>
      <c r="M37" s="152">
        <v>2005</v>
      </c>
      <c r="N37" s="152">
        <v>2010</v>
      </c>
      <c r="O37" s="152">
        <v>2013</v>
      </c>
    </row>
    <row r="38" spans="1:15" x14ac:dyDescent="0.25">
      <c r="A38" s="121" t="s">
        <v>8</v>
      </c>
      <c r="B38" s="122"/>
      <c r="C38" s="123">
        <v>1</v>
      </c>
      <c r="D38" s="124">
        <v>1238702.671195511</v>
      </c>
      <c r="E38" s="124">
        <v>1904216.0827405255</v>
      </c>
      <c r="F38" s="124">
        <v>3478208.8929000506</v>
      </c>
      <c r="G38" s="124">
        <v>5570174.1382100675</v>
      </c>
      <c r="H38" s="124">
        <v>7694192.5877973121</v>
      </c>
      <c r="I38" s="124">
        <v>8878917.5646785758</v>
      </c>
      <c r="J38" s="125">
        <f t="shared" ref="J38:O45" si="3">(+D38/D$47)*100</f>
        <v>55.485080202678418</v>
      </c>
      <c r="K38" s="125">
        <f t="shared" si="3"/>
        <v>58.205573207521155</v>
      </c>
      <c r="L38" s="125">
        <f t="shared" si="3"/>
        <v>54.33770393526779</v>
      </c>
      <c r="M38" s="125">
        <f t="shared" si="3"/>
        <v>46.687236605300406</v>
      </c>
      <c r="N38" s="125">
        <f t="shared" si="3"/>
        <v>38.114079238267017</v>
      </c>
      <c r="O38" s="125">
        <f t="shared" si="3"/>
        <v>36.173906921301018</v>
      </c>
    </row>
    <row r="39" spans="1:15" x14ac:dyDescent="0.25">
      <c r="A39" s="126" t="s">
        <v>209</v>
      </c>
      <c r="B39" s="122"/>
      <c r="C39" s="123">
        <v>2</v>
      </c>
      <c r="D39" s="153">
        <v>-606.58408089080456</v>
      </c>
      <c r="E39" s="124">
        <v>16355.550706282645</v>
      </c>
      <c r="F39" s="124">
        <v>76445.721592730581</v>
      </c>
      <c r="G39" s="124">
        <v>113728.01424178648</v>
      </c>
      <c r="H39" s="124">
        <v>133378.49202416229</v>
      </c>
      <c r="I39" s="124">
        <v>146986.04592584039</v>
      </c>
      <c r="J39" s="125">
        <f t="shared" si="3"/>
        <v>-2.7170657786191293E-2</v>
      </c>
      <c r="K39" s="125">
        <f t="shared" si="3"/>
        <v>0.49993496673642956</v>
      </c>
      <c r="L39" s="125">
        <f t="shared" si="3"/>
        <v>1.1942597799410168</v>
      </c>
      <c r="M39" s="125">
        <f t="shared" si="3"/>
        <v>0.95322813574791987</v>
      </c>
      <c r="N39" s="125">
        <f t="shared" si="3"/>
        <v>0.6607058967762095</v>
      </c>
      <c r="O39" s="125">
        <f t="shared" si="3"/>
        <v>0.59884096291234223</v>
      </c>
    </row>
    <row r="40" spans="1:15" x14ac:dyDescent="0.25">
      <c r="A40" s="126" t="s">
        <v>210</v>
      </c>
      <c r="B40" s="122"/>
      <c r="C40" s="123">
        <v>3</v>
      </c>
      <c r="D40" s="124">
        <v>169434.05999031253</v>
      </c>
      <c r="E40" s="124">
        <v>225843.26729179494</v>
      </c>
      <c r="F40" s="124">
        <v>524910.12407910579</v>
      </c>
      <c r="G40" s="124">
        <v>1527341.3173652696</v>
      </c>
      <c r="H40" s="124">
        <v>3824744.1333554583</v>
      </c>
      <c r="I40" s="124">
        <v>4837126.866986434</v>
      </c>
      <c r="J40" s="125">
        <f t="shared" si="3"/>
        <v>7.5894422658785858</v>
      </c>
      <c r="K40" s="125">
        <f t="shared" si="3"/>
        <v>6.9032800147658264</v>
      </c>
      <c r="L40" s="125">
        <f t="shared" si="3"/>
        <v>8.2003156777204946</v>
      </c>
      <c r="M40" s="125">
        <f t="shared" si="3"/>
        <v>12.801636661901133</v>
      </c>
      <c r="N40" s="125">
        <f t="shared" si="3"/>
        <v>18.946315588201266</v>
      </c>
      <c r="O40" s="125">
        <f t="shared" si="3"/>
        <v>19.707106837997319</v>
      </c>
    </row>
    <row r="41" spans="1:15" x14ac:dyDescent="0.25">
      <c r="A41" s="126" t="s">
        <v>211</v>
      </c>
      <c r="B41" s="122"/>
      <c r="C41" s="123">
        <v>4</v>
      </c>
      <c r="D41" s="124">
        <v>10379.018631625564</v>
      </c>
      <c r="E41" s="124">
        <v>49573.470569094949</v>
      </c>
      <c r="F41" s="124">
        <v>143069.99202507694</v>
      </c>
      <c r="G41" s="124">
        <v>448282.24631817447</v>
      </c>
      <c r="H41" s="124">
        <v>915347.14355105523</v>
      </c>
      <c r="I41" s="124">
        <v>1147807.6482285284</v>
      </c>
      <c r="J41" s="125">
        <f t="shared" si="3"/>
        <v>0.46490630446855929</v>
      </c>
      <c r="K41" s="125">
        <f t="shared" si="3"/>
        <v>1.5152966601393485</v>
      </c>
      <c r="L41" s="125">
        <f t="shared" si="3"/>
        <v>2.2350856742815961</v>
      </c>
      <c r="M41" s="125">
        <f t="shared" si="3"/>
        <v>3.7573438065865492</v>
      </c>
      <c r="N41" s="125">
        <f t="shared" si="3"/>
        <v>4.5342786993864284</v>
      </c>
      <c r="O41" s="125">
        <f t="shared" si="3"/>
        <v>4.6763230684504382</v>
      </c>
    </row>
    <row r="42" spans="1:15" x14ac:dyDescent="0.25">
      <c r="A42" s="126" t="s">
        <v>212</v>
      </c>
      <c r="B42" s="122"/>
      <c r="C42" s="123">
        <v>5</v>
      </c>
      <c r="D42" s="124">
        <v>668219.06613812782</v>
      </c>
      <c r="E42" s="124">
        <v>784345.08566596848</v>
      </c>
      <c r="F42" s="124">
        <v>1479483.6323648109</v>
      </c>
      <c r="G42" s="124">
        <v>2589931.7041592491</v>
      </c>
      <c r="H42" s="124">
        <v>4330819.2264117831</v>
      </c>
      <c r="I42" s="124">
        <v>5217922.3508024989</v>
      </c>
      <c r="J42" s="125">
        <f t="shared" si="3"/>
        <v>29.931467284113864</v>
      </c>
      <c r="K42" s="125">
        <f t="shared" si="3"/>
        <v>23.974829179042722</v>
      </c>
      <c r="L42" s="125">
        <f t="shared" si="3"/>
        <v>23.112971666714611</v>
      </c>
      <c r="M42" s="125">
        <f t="shared" si="3"/>
        <v>21.707894809641878</v>
      </c>
      <c r="N42" s="125">
        <f t="shared" si="3"/>
        <v>21.453217511588662</v>
      </c>
      <c r="O42" s="125">
        <f t="shared" si="3"/>
        <v>21.258518965350795</v>
      </c>
    </row>
    <row r="43" spans="1:15" x14ac:dyDescent="0.25">
      <c r="A43" s="126" t="s">
        <v>213</v>
      </c>
      <c r="B43" s="122"/>
      <c r="C43" s="123">
        <v>6</v>
      </c>
      <c r="D43" s="124">
        <v>92557.196517067641</v>
      </c>
      <c r="E43" s="124">
        <v>192209.91917309945</v>
      </c>
      <c r="F43" s="124">
        <v>536019.69625345478</v>
      </c>
      <c r="G43" s="124">
        <v>1371252.9535523548</v>
      </c>
      <c r="H43" s="124">
        <v>2796149.5387607352</v>
      </c>
      <c r="I43" s="124">
        <v>3632669.2075614361</v>
      </c>
      <c r="J43" s="125">
        <f t="shared" si="3"/>
        <v>4.1459048983305173</v>
      </c>
      <c r="K43" s="125">
        <f t="shared" si="3"/>
        <v>5.8752200567177093</v>
      </c>
      <c r="L43" s="125">
        <f t="shared" si="3"/>
        <v>8.3738730062896636</v>
      </c>
      <c r="M43" s="125">
        <f t="shared" si="3"/>
        <v>11.493359004533406</v>
      </c>
      <c r="N43" s="125">
        <f t="shared" si="3"/>
        <v>13.851052448490893</v>
      </c>
      <c r="O43" s="125">
        <f t="shared" si="3"/>
        <v>14.79998398824652</v>
      </c>
    </row>
    <row r="44" spans="1:15" x14ac:dyDescent="0.25">
      <c r="A44" s="126" t="s">
        <v>214</v>
      </c>
      <c r="B44" s="122"/>
      <c r="C44" s="123">
        <v>7</v>
      </c>
      <c r="D44" s="124">
        <v>53811.427827471038</v>
      </c>
      <c r="E44" s="124">
        <v>98992.282391286484</v>
      </c>
      <c r="F44" s="124">
        <v>162958.49253385139</v>
      </c>
      <c r="G44" s="124">
        <v>310118.14209419</v>
      </c>
      <c r="H44" s="124">
        <v>492640.20032585983</v>
      </c>
      <c r="I44" s="124">
        <v>683659.08379331359</v>
      </c>
      <c r="J44" s="125">
        <f t="shared" si="3"/>
        <v>2.4103697023162529</v>
      </c>
      <c r="K44" s="125">
        <f t="shared" si="3"/>
        <v>3.0258659150768072</v>
      </c>
      <c r="L44" s="125">
        <f t="shared" si="3"/>
        <v>2.5457902597848405</v>
      </c>
      <c r="M44" s="125">
        <f t="shared" si="3"/>
        <v>2.5993009762887218</v>
      </c>
      <c r="N44" s="125">
        <f t="shared" si="3"/>
        <v>2.440350617289512</v>
      </c>
      <c r="O44" s="125">
        <f t="shared" si="3"/>
        <v>2.7853192557415674</v>
      </c>
    </row>
    <row r="45" spans="1:15" s="132" customFormat="1" x14ac:dyDescent="0.25">
      <c r="A45" s="127" t="s">
        <v>215</v>
      </c>
      <c r="B45" s="128"/>
      <c r="C45" s="129"/>
      <c r="D45" s="130">
        <v>2203702.870576317</v>
      </c>
      <c r="E45" s="130">
        <v>3248274.0411135289</v>
      </c>
      <c r="F45" s="130">
        <v>6354465.4685185542</v>
      </c>
      <c r="G45" s="130">
        <v>11930828.515941089</v>
      </c>
      <c r="H45" s="130">
        <v>20340126.888203863</v>
      </c>
      <c r="I45" s="130">
        <v>24808521.683088802</v>
      </c>
      <c r="J45" s="131">
        <f t="shared" si="3"/>
        <v>98.710233989235235</v>
      </c>
      <c r="K45" s="131">
        <f t="shared" si="3"/>
        <v>99.288969467173146</v>
      </c>
      <c r="L45" s="131">
        <f t="shared" si="3"/>
        <v>99.271514140529803</v>
      </c>
      <c r="M45" s="131">
        <f t="shared" si="3"/>
        <v>99.999999999999986</v>
      </c>
      <c r="N45" s="131">
        <f t="shared" si="3"/>
        <v>100.75718785138237</v>
      </c>
      <c r="O45" s="131">
        <f t="shared" si="3"/>
        <v>101.07326120350344</v>
      </c>
    </row>
    <row r="46" spans="1:15" x14ac:dyDescent="0.25">
      <c r="A46" s="133" t="s">
        <v>216</v>
      </c>
      <c r="B46" s="134"/>
      <c r="C46" s="135"/>
      <c r="D46" s="154"/>
      <c r="E46" s="154"/>
      <c r="F46" s="154"/>
      <c r="G46" s="154"/>
      <c r="H46" s="154"/>
      <c r="I46" s="154"/>
      <c r="J46" s="155"/>
      <c r="K46" s="155"/>
      <c r="L46" s="155"/>
      <c r="M46" s="155"/>
      <c r="N46" s="155"/>
      <c r="O46" s="155"/>
    </row>
    <row r="47" spans="1:15" x14ac:dyDescent="0.25">
      <c r="A47" s="139" t="s">
        <v>217</v>
      </c>
      <c r="B47" s="140"/>
      <c r="C47" s="141"/>
      <c r="D47" s="142">
        <f t="shared" ref="D47:I47" si="4">SUM(D38:D44)</f>
        <v>2232496.8562192246</v>
      </c>
      <c r="E47" s="142">
        <f t="shared" si="4"/>
        <v>3271535.6585380523</v>
      </c>
      <c r="F47" s="142">
        <f t="shared" si="4"/>
        <v>6401096.5517490804</v>
      </c>
      <c r="G47" s="142">
        <f t="shared" si="4"/>
        <v>11930828.515941091</v>
      </c>
      <c r="H47" s="142">
        <f t="shared" si="4"/>
        <v>20187271.322226368</v>
      </c>
      <c r="I47" s="142">
        <f t="shared" si="4"/>
        <v>24545088.767976627</v>
      </c>
      <c r="J47" s="143">
        <f t="shared" ref="J47:O47" si="5">SUM(J38:J44)</f>
        <v>100.00000000000001</v>
      </c>
      <c r="K47" s="143">
        <f t="shared" si="5"/>
        <v>100</v>
      </c>
      <c r="L47" s="143">
        <f t="shared" si="5"/>
        <v>100</v>
      </c>
      <c r="M47" s="143">
        <f t="shared" si="5"/>
        <v>100.00000000000001</v>
      </c>
      <c r="N47" s="143">
        <f t="shared" si="5"/>
        <v>99.999999999999972</v>
      </c>
      <c r="O47" s="143">
        <f t="shared" si="5"/>
        <v>100</v>
      </c>
    </row>
    <row r="49" spans="1:15" s="105" customFormat="1" ht="14.4" x14ac:dyDescent="0.25">
      <c r="A49" s="96" t="s">
        <v>204</v>
      </c>
      <c r="B49" s="97"/>
      <c r="C49" s="144"/>
      <c r="D49" s="145" t="s">
        <v>220</v>
      </c>
      <c r="E49" s="146"/>
      <c r="F49" s="146"/>
      <c r="G49" s="146"/>
      <c r="H49" s="146"/>
      <c r="I49" s="146"/>
      <c r="J49" s="147" t="s">
        <v>221</v>
      </c>
      <c r="K49" s="148"/>
      <c r="L49" s="148"/>
      <c r="M49" s="148"/>
      <c r="N49" s="148"/>
      <c r="O49" s="148"/>
    </row>
    <row r="50" spans="1:15" x14ac:dyDescent="0.25">
      <c r="A50" s="106"/>
      <c r="B50" s="107"/>
      <c r="C50" s="108"/>
      <c r="D50" s="156" t="s">
        <v>222</v>
      </c>
      <c r="E50" s="157"/>
      <c r="F50" s="157"/>
      <c r="G50" s="157"/>
      <c r="H50" s="157"/>
      <c r="I50" s="158"/>
      <c r="J50" s="112" t="s">
        <v>208</v>
      </c>
      <c r="K50" s="113"/>
      <c r="L50" s="113"/>
      <c r="M50" s="113"/>
      <c r="N50" s="113"/>
      <c r="O50" s="114"/>
    </row>
    <row r="51" spans="1:15" x14ac:dyDescent="0.25">
      <c r="A51" s="115"/>
      <c r="B51" s="116"/>
      <c r="C51" s="117"/>
      <c r="D51" s="149">
        <v>1975</v>
      </c>
      <c r="E51" s="72">
        <v>1991</v>
      </c>
      <c r="F51" s="72">
        <v>2000</v>
      </c>
      <c r="G51" s="72">
        <v>2005</v>
      </c>
      <c r="H51" s="72">
        <v>2010</v>
      </c>
      <c r="I51" s="72">
        <v>2013</v>
      </c>
      <c r="J51" s="151">
        <v>1975</v>
      </c>
      <c r="K51" s="159">
        <v>1991</v>
      </c>
      <c r="L51" s="159">
        <v>2000</v>
      </c>
      <c r="M51" s="159">
        <v>2005</v>
      </c>
      <c r="N51" s="159">
        <v>2010</v>
      </c>
      <c r="O51" s="159">
        <v>2013</v>
      </c>
    </row>
    <row r="52" spans="1:15" x14ac:dyDescent="0.25">
      <c r="A52" s="121" t="s">
        <v>8</v>
      </c>
      <c r="B52" s="122"/>
      <c r="C52" s="123">
        <v>1</v>
      </c>
      <c r="D52" s="160" t="s">
        <v>223</v>
      </c>
      <c r="E52" s="161">
        <v>12995</v>
      </c>
      <c r="F52" s="161">
        <v>14993</v>
      </c>
      <c r="G52" s="161">
        <v>14302</v>
      </c>
      <c r="H52" s="161">
        <v>13286</v>
      </c>
      <c r="I52" s="161">
        <v>12786</v>
      </c>
      <c r="J52" s="162" t="s">
        <v>223</v>
      </c>
      <c r="K52" s="163">
        <f t="shared" ref="K52:O58" si="6">(+E52/E$60)*100</f>
        <v>66.338251059267961</v>
      </c>
      <c r="L52" s="163">
        <f t="shared" si="6"/>
        <v>60.372875895949107</v>
      </c>
      <c r="M52" s="163">
        <f t="shared" si="6"/>
        <v>52.78464661376637</v>
      </c>
      <c r="N52" s="163">
        <f t="shared" si="6"/>
        <v>45.672052251632863</v>
      </c>
      <c r="O52" s="163">
        <f t="shared" si="6"/>
        <v>42.03846786125267</v>
      </c>
    </row>
    <row r="53" spans="1:15" x14ac:dyDescent="0.25">
      <c r="A53" s="126" t="s">
        <v>209</v>
      </c>
      <c r="B53" s="122"/>
      <c r="C53" s="123">
        <v>2</v>
      </c>
      <c r="D53" s="160" t="s">
        <v>223</v>
      </c>
      <c r="E53" s="161">
        <v>95</v>
      </c>
      <c r="F53" s="161">
        <v>172</v>
      </c>
      <c r="G53" s="161">
        <v>205</v>
      </c>
      <c r="H53" s="161">
        <v>211</v>
      </c>
      <c r="I53" s="161">
        <v>237</v>
      </c>
      <c r="J53" s="162" t="s">
        <v>223</v>
      </c>
      <c r="K53" s="163">
        <f t="shared" si="6"/>
        <v>0.48496605237633372</v>
      </c>
      <c r="L53" s="163">
        <f t="shared" si="6"/>
        <v>0.6925988564065394</v>
      </c>
      <c r="M53" s="163">
        <f t="shared" si="6"/>
        <v>0.75659715814725959</v>
      </c>
      <c r="N53" s="163">
        <f t="shared" si="6"/>
        <v>0.72533516672396015</v>
      </c>
      <c r="O53" s="163">
        <f t="shared" si="6"/>
        <v>0.77922077922077926</v>
      </c>
    </row>
    <row r="54" spans="1:15" x14ac:dyDescent="0.25">
      <c r="A54" s="126" t="s">
        <v>210</v>
      </c>
      <c r="B54" s="122"/>
      <c r="C54" s="123">
        <v>3</v>
      </c>
      <c r="D54" s="160" t="s">
        <v>223</v>
      </c>
      <c r="E54" s="161">
        <v>1395</v>
      </c>
      <c r="F54" s="161">
        <v>2140</v>
      </c>
      <c r="G54" s="161">
        <v>2636</v>
      </c>
      <c r="H54" s="161">
        <v>2937</v>
      </c>
      <c r="I54" s="161">
        <v>3216</v>
      </c>
      <c r="J54" s="162" t="s">
        <v>223</v>
      </c>
      <c r="K54" s="163">
        <f t="shared" si="6"/>
        <v>7.1213436112103734</v>
      </c>
      <c r="L54" s="163">
        <f t="shared" si="6"/>
        <v>8.617218329709269</v>
      </c>
      <c r="M54" s="163">
        <f t="shared" si="6"/>
        <v>9.728732238420374</v>
      </c>
      <c r="N54" s="163">
        <f t="shared" si="6"/>
        <v>10.096253007906498</v>
      </c>
      <c r="O54" s="163">
        <f t="shared" si="6"/>
        <v>10.573730067400954</v>
      </c>
    </row>
    <row r="55" spans="1:15" x14ac:dyDescent="0.25">
      <c r="A55" s="126" t="s">
        <v>211</v>
      </c>
      <c r="B55" s="122"/>
      <c r="C55" s="123">
        <v>4</v>
      </c>
      <c r="D55" s="160" t="s">
        <v>223</v>
      </c>
      <c r="E55" s="164">
        <v>217</v>
      </c>
      <c r="F55" s="164">
        <v>595</v>
      </c>
      <c r="G55" s="164">
        <v>989</v>
      </c>
      <c r="H55" s="164">
        <v>1428</v>
      </c>
      <c r="I55" s="164">
        <v>1774</v>
      </c>
      <c r="J55" s="162" t="s">
        <v>223</v>
      </c>
      <c r="K55" s="163">
        <f t="shared" si="6"/>
        <v>1.1077645617438359</v>
      </c>
      <c r="L55" s="163">
        <f t="shared" si="6"/>
        <v>2.3959088346621567</v>
      </c>
      <c r="M55" s="163">
        <f t="shared" si="6"/>
        <v>3.6501199483299502</v>
      </c>
      <c r="N55" s="163">
        <f t="shared" si="6"/>
        <v>4.908903403231351</v>
      </c>
      <c r="O55" s="163">
        <f t="shared" si="6"/>
        <v>5.8326483642939335</v>
      </c>
    </row>
    <row r="56" spans="1:15" x14ac:dyDescent="0.25">
      <c r="A56" s="126" t="s">
        <v>212</v>
      </c>
      <c r="B56" s="122"/>
      <c r="C56" s="123">
        <v>5</v>
      </c>
      <c r="D56" s="160" t="s">
        <v>223</v>
      </c>
      <c r="E56" s="164">
        <v>3348</v>
      </c>
      <c r="F56" s="164">
        <v>4661</v>
      </c>
      <c r="G56" s="164">
        <v>5738</v>
      </c>
      <c r="H56" s="164">
        <v>6939</v>
      </c>
      <c r="I56" s="164">
        <v>7627</v>
      </c>
      <c r="J56" s="162" t="s">
        <v>223</v>
      </c>
      <c r="K56" s="163">
        <f t="shared" si="6"/>
        <v>17.091224666904896</v>
      </c>
      <c r="L56" s="163">
        <f t="shared" si="6"/>
        <v>18.768623661109768</v>
      </c>
      <c r="M56" s="163">
        <f t="shared" si="6"/>
        <v>21.177338992434027</v>
      </c>
      <c r="N56" s="163">
        <f t="shared" si="6"/>
        <v>23.853557923685116</v>
      </c>
      <c r="O56" s="163">
        <f t="shared" si="6"/>
        <v>25.076442544796972</v>
      </c>
    </row>
    <row r="57" spans="1:15" x14ac:dyDescent="0.25">
      <c r="A57" s="126" t="s">
        <v>213</v>
      </c>
      <c r="B57" s="122"/>
      <c r="C57" s="123">
        <v>6</v>
      </c>
      <c r="D57" s="160" t="s">
        <v>223</v>
      </c>
      <c r="E57" s="164">
        <v>461</v>
      </c>
      <c r="F57" s="164">
        <v>728</v>
      </c>
      <c r="G57" s="164">
        <v>1132</v>
      </c>
      <c r="H57" s="164">
        <v>1536</v>
      </c>
      <c r="I57" s="164">
        <v>1712</v>
      </c>
      <c r="J57" s="162" t="s">
        <v>223</v>
      </c>
      <c r="K57" s="163">
        <f t="shared" si="6"/>
        <v>2.3533615804788401</v>
      </c>
      <c r="L57" s="163">
        <f t="shared" si="6"/>
        <v>2.9314649271160507</v>
      </c>
      <c r="M57" s="163">
        <f t="shared" si="6"/>
        <v>4.1778926001107211</v>
      </c>
      <c r="N57" s="163">
        <f t="shared" si="6"/>
        <v>5.2801650051564115</v>
      </c>
      <c r="O57" s="163">
        <f t="shared" si="6"/>
        <v>5.6288015781686669</v>
      </c>
    </row>
    <row r="58" spans="1:15" x14ac:dyDescent="0.25">
      <c r="A58" s="126" t="s">
        <v>224</v>
      </c>
      <c r="B58" s="122"/>
      <c r="C58" s="123">
        <v>7</v>
      </c>
      <c r="D58" s="160" t="s">
        <v>223</v>
      </c>
      <c r="E58" s="164">
        <v>1078</v>
      </c>
      <c r="F58" s="164">
        <v>1545</v>
      </c>
      <c r="G58" s="164">
        <v>2093</v>
      </c>
      <c r="H58" s="164">
        <v>2753</v>
      </c>
      <c r="I58" s="164">
        <v>3063</v>
      </c>
      <c r="J58" s="162" t="s">
        <v>223</v>
      </c>
      <c r="K58" s="163">
        <f t="shared" si="6"/>
        <v>5.503088468017765</v>
      </c>
      <c r="L58" s="163">
        <f t="shared" si="6"/>
        <v>6.2213094950471133</v>
      </c>
      <c r="M58" s="163">
        <f t="shared" si="6"/>
        <v>7.7246724487912894</v>
      </c>
      <c r="N58" s="163">
        <f t="shared" si="6"/>
        <v>9.4637332416638014</v>
      </c>
      <c r="O58" s="163">
        <f t="shared" si="6"/>
        <v>10.07068880486602</v>
      </c>
    </row>
    <row r="59" spans="1:15" x14ac:dyDescent="0.25">
      <c r="A59" s="133" t="s">
        <v>216</v>
      </c>
      <c r="B59" s="134"/>
      <c r="C59" s="135"/>
      <c r="D59" s="165"/>
      <c r="E59" s="154"/>
      <c r="F59" s="154"/>
      <c r="G59" s="154"/>
      <c r="H59" s="154"/>
      <c r="I59" s="154"/>
      <c r="J59" s="166"/>
      <c r="K59" s="155"/>
      <c r="L59" s="155"/>
      <c r="M59" s="155"/>
      <c r="N59" s="155"/>
      <c r="O59" s="155"/>
    </row>
    <row r="60" spans="1:15" x14ac:dyDescent="0.25">
      <c r="A60" s="139" t="s">
        <v>217</v>
      </c>
      <c r="B60" s="140"/>
      <c r="C60" s="141"/>
      <c r="D60" s="167" t="s">
        <v>223</v>
      </c>
      <c r="E60" s="142">
        <f t="shared" ref="E60:I60" si="7">SUM(E52:E58)</f>
        <v>19589</v>
      </c>
      <c r="F60" s="142">
        <f t="shared" si="7"/>
        <v>24834</v>
      </c>
      <c r="G60" s="142">
        <f t="shared" si="7"/>
        <v>27095</v>
      </c>
      <c r="H60" s="142">
        <f t="shared" si="7"/>
        <v>29090</v>
      </c>
      <c r="I60" s="142">
        <f t="shared" si="7"/>
        <v>30415</v>
      </c>
      <c r="J60" s="168" t="s">
        <v>223</v>
      </c>
      <c r="K60" s="169">
        <f t="shared" ref="K60:O60" si="8">SUM(K52:K58)</f>
        <v>100.00000000000001</v>
      </c>
      <c r="L60" s="169">
        <f t="shared" si="8"/>
        <v>100</v>
      </c>
      <c r="M60" s="169">
        <f t="shared" si="8"/>
        <v>100</v>
      </c>
      <c r="N60" s="169">
        <f t="shared" si="8"/>
        <v>100</v>
      </c>
      <c r="O60" s="169">
        <f t="shared" si="8"/>
        <v>99.999999999999986</v>
      </c>
    </row>
    <row r="62" spans="1:15" s="105" customFormat="1" ht="46.05" customHeight="1" x14ac:dyDescent="0.25">
      <c r="A62" s="96" t="s">
        <v>204</v>
      </c>
      <c r="B62" s="97"/>
      <c r="C62" s="144"/>
      <c r="D62" s="170" t="s">
        <v>225</v>
      </c>
      <c r="E62" s="170"/>
      <c r="F62" s="170"/>
      <c r="G62" s="170"/>
      <c r="H62" s="170"/>
      <c r="I62" s="170"/>
      <c r="J62" s="171" t="s">
        <v>226</v>
      </c>
      <c r="K62" s="172"/>
      <c r="L62" s="172"/>
      <c r="M62" s="172"/>
      <c r="N62" s="172"/>
      <c r="O62" s="173"/>
    </row>
    <row r="63" spans="1:15" x14ac:dyDescent="0.25">
      <c r="A63" s="106"/>
      <c r="B63" s="107"/>
      <c r="C63" s="108"/>
      <c r="D63" s="174" t="s">
        <v>208</v>
      </c>
      <c r="E63" s="175"/>
      <c r="F63" s="175"/>
      <c r="G63" s="175"/>
      <c r="H63" s="175"/>
      <c r="I63" s="176"/>
      <c r="J63" s="174" t="s">
        <v>208</v>
      </c>
      <c r="K63" s="175"/>
      <c r="L63" s="175"/>
      <c r="M63" s="175"/>
      <c r="N63" s="175"/>
      <c r="O63" s="176"/>
    </row>
    <row r="64" spans="1:15" x14ac:dyDescent="0.25">
      <c r="A64" s="115"/>
      <c r="B64" s="116"/>
      <c r="C64" s="117"/>
      <c r="D64" s="151">
        <v>1975</v>
      </c>
      <c r="E64" s="159">
        <v>1991</v>
      </c>
      <c r="F64" s="159">
        <v>2000</v>
      </c>
      <c r="G64" s="159">
        <v>2005</v>
      </c>
      <c r="H64" s="159">
        <v>2010</v>
      </c>
      <c r="I64" s="159">
        <v>2013</v>
      </c>
      <c r="J64" s="151">
        <v>1975</v>
      </c>
      <c r="K64" s="159">
        <v>1991</v>
      </c>
      <c r="L64" s="159">
        <v>2000</v>
      </c>
      <c r="M64" s="159">
        <v>2005</v>
      </c>
      <c r="N64" s="159">
        <v>2010</v>
      </c>
      <c r="O64" s="159">
        <v>2013</v>
      </c>
    </row>
    <row r="65" spans="1:15" x14ac:dyDescent="0.25">
      <c r="A65" s="121" t="s">
        <v>8</v>
      </c>
      <c r="B65" s="122"/>
      <c r="C65" s="123">
        <v>1</v>
      </c>
      <c r="D65" s="162" t="s">
        <v>223</v>
      </c>
      <c r="E65" s="177">
        <f t="shared" ref="E65:I71" si="9">(E38*1000)/(E52*1000)</f>
        <v>146.53451964144097</v>
      </c>
      <c r="F65" s="177">
        <f t="shared" si="9"/>
        <v>231.98885432535522</v>
      </c>
      <c r="G65" s="177">
        <f t="shared" si="9"/>
        <v>389.46819593134302</v>
      </c>
      <c r="H65" s="177">
        <f t="shared" si="9"/>
        <v>579.12032122514768</v>
      </c>
      <c r="I65" s="177">
        <f t="shared" si="9"/>
        <v>694.42496204274801</v>
      </c>
      <c r="J65" s="162" t="s">
        <v>223</v>
      </c>
      <c r="K65" s="163">
        <f t="shared" ref="K65:O71" si="10">+E65/E$73</f>
        <v>0.87740590501125959</v>
      </c>
      <c r="L65" s="163">
        <f t="shared" si="10"/>
        <v>0.90003504270555601</v>
      </c>
      <c r="M65" s="163">
        <f t="shared" si="10"/>
        <v>0.88448515999203914</v>
      </c>
      <c r="N65" s="163">
        <f t="shared" si="10"/>
        <v>0.83451645720396472</v>
      </c>
      <c r="O65" s="163">
        <f t="shared" si="10"/>
        <v>0.8604953691626549</v>
      </c>
    </row>
    <row r="66" spans="1:15" x14ac:dyDescent="0.25">
      <c r="A66" s="126" t="s">
        <v>209</v>
      </c>
      <c r="B66" s="122"/>
      <c r="C66" s="123">
        <v>2</v>
      </c>
      <c r="D66" s="162" t="s">
        <v>223</v>
      </c>
      <c r="E66" s="177">
        <f t="shared" si="9"/>
        <v>172.16369164508049</v>
      </c>
      <c r="F66" s="177">
        <f t="shared" si="9"/>
        <v>444.4518697251778</v>
      </c>
      <c r="G66" s="177">
        <f t="shared" si="9"/>
        <v>554.77080117944627</v>
      </c>
      <c r="H66" s="177">
        <f t="shared" si="9"/>
        <v>632.12555461688294</v>
      </c>
      <c r="I66" s="177">
        <f t="shared" si="9"/>
        <v>620.19428660692142</v>
      </c>
      <c r="J66" s="162" t="s">
        <v>223</v>
      </c>
      <c r="K66" s="163">
        <f t="shared" si="10"/>
        <v>1.0308659014105179</v>
      </c>
      <c r="L66" s="163">
        <f t="shared" si="10"/>
        <v>1.7243167078520472</v>
      </c>
      <c r="M66" s="163">
        <f t="shared" si="10"/>
        <v>1.2598886018580435</v>
      </c>
      <c r="N66" s="163">
        <f t="shared" si="10"/>
        <v>0.91089737143222438</v>
      </c>
      <c r="O66" s="163">
        <f t="shared" si="10"/>
        <v>0.76851256907083909</v>
      </c>
    </row>
    <row r="67" spans="1:15" x14ac:dyDescent="0.25">
      <c r="A67" s="126" t="s">
        <v>210</v>
      </c>
      <c r="B67" s="122"/>
      <c r="C67" s="123">
        <v>3</v>
      </c>
      <c r="D67" s="162" t="s">
        <v>223</v>
      </c>
      <c r="E67" s="177">
        <f t="shared" si="9"/>
        <v>161.89481526293542</v>
      </c>
      <c r="F67" s="177">
        <f t="shared" si="9"/>
        <v>245.28510470986251</v>
      </c>
      <c r="G67" s="177">
        <f t="shared" si="9"/>
        <v>579.4162812463087</v>
      </c>
      <c r="H67" s="177">
        <f t="shared" si="9"/>
        <v>1302.2622176899756</v>
      </c>
      <c r="I67" s="177">
        <f t="shared" si="9"/>
        <v>1504.0817372470256</v>
      </c>
      <c r="J67" s="162" t="s">
        <v>223</v>
      </c>
      <c r="K67" s="163">
        <f t="shared" si="10"/>
        <v>0.96937886888349645</v>
      </c>
      <c r="L67" s="163">
        <f t="shared" si="10"/>
        <v>0.95161981093696602</v>
      </c>
      <c r="M67" s="163">
        <f t="shared" si="10"/>
        <v>1.315858669780771</v>
      </c>
      <c r="N67" s="163">
        <f t="shared" si="10"/>
        <v>1.8765690175715861</v>
      </c>
      <c r="O67" s="163">
        <f t="shared" si="10"/>
        <v>1.8637800201420662</v>
      </c>
    </row>
    <row r="68" spans="1:15" x14ac:dyDescent="0.25">
      <c r="A68" s="126" t="s">
        <v>211</v>
      </c>
      <c r="B68" s="122"/>
      <c r="C68" s="123">
        <v>4</v>
      </c>
      <c r="D68" s="162" t="s">
        <v>223</v>
      </c>
      <c r="E68" s="177">
        <f t="shared" si="9"/>
        <v>228.44917312946981</v>
      </c>
      <c r="F68" s="177">
        <f t="shared" si="9"/>
        <v>240.45376810937299</v>
      </c>
      <c r="G68" s="177">
        <f t="shared" si="9"/>
        <v>453.26819647944842</v>
      </c>
      <c r="H68" s="177">
        <f t="shared" si="9"/>
        <v>640.99940024583702</v>
      </c>
      <c r="I68" s="177">
        <f t="shared" si="9"/>
        <v>647.01671264291349</v>
      </c>
      <c r="J68" s="162" t="s">
        <v>223</v>
      </c>
      <c r="K68" s="163">
        <f t="shared" si="10"/>
        <v>1.3678869251368524</v>
      </c>
      <c r="L68" s="163">
        <f t="shared" si="10"/>
        <v>0.93287592664049002</v>
      </c>
      <c r="M68" s="163">
        <f t="shared" si="10"/>
        <v>1.029375434170501</v>
      </c>
      <c r="N68" s="163">
        <f t="shared" si="10"/>
        <v>0.92368464541422413</v>
      </c>
      <c r="O68" s="163">
        <f t="shared" si="10"/>
        <v>0.80174952720924519</v>
      </c>
    </row>
    <row r="69" spans="1:15" x14ac:dyDescent="0.25">
      <c r="A69" s="126" t="s">
        <v>212</v>
      </c>
      <c r="B69" s="122"/>
      <c r="C69" s="123">
        <v>5</v>
      </c>
      <c r="D69" s="162" t="s">
        <v>223</v>
      </c>
      <c r="E69" s="177">
        <f t="shared" si="9"/>
        <v>234.27272570668117</v>
      </c>
      <c r="F69" s="177">
        <f t="shared" si="9"/>
        <v>317.41764264424177</v>
      </c>
      <c r="G69" s="177">
        <f t="shared" si="9"/>
        <v>451.36488395943695</v>
      </c>
      <c r="H69" s="177">
        <f t="shared" si="9"/>
        <v>624.12728439426189</v>
      </c>
      <c r="I69" s="177">
        <f t="shared" si="9"/>
        <v>684.13823925560496</v>
      </c>
      <c r="J69" s="162" t="s">
        <v>223</v>
      </c>
      <c r="K69" s="163">
        <f t="shared" si="10"/>
        <v>1.4027566570736796</v>
      </c>
      <c r="L69" s="163">
        <f t="shared" si="10"/>
        <v>1.231468651300559</v>
      </c>
      <c r="M69" s="163">
        <f t="shared" si="10"/>
        <v>1.0250529973287672</v>
      </c>
      <c r="N69" s="163">
        <f t="shared" si="10"/>
        <v>0.89937180777073666</v>
      </c>
      <c r="O69" s="163">
        <f t="shared" si="10"/>
        <v>0.84774859621233045</v>
      </c>
    </row>
    <row r="70" spans="1:15" x14ac:dyDescent="0.25">
      <c r="A70" s="126" t="s">
        <v>213</v>
      </c>
      <c r="B70" s="122"/>
      <c r="C70" s="123">
        <v>6</v>
      </c>
      <c r="D70" s="162" t="s">
        <v>223</v>
      </c>
      <c r="E70" s="177">
        <f t="shared" si="9"/>
        <v>416.94125634077972</v>
      </c>
      <c r="F70" s="177">
        <f t="shared" si="9"/>
        <v>736.29079155694342</v>
      </c>
      <c r="G70" s="177">
        <f t="shared" si="9"/>
        <v>1211.3541992511969</v>
      </c>
      <c r="H70" s="177">
        <f t="shared" si="9"/>
        <v>1820.4098559640202</v>
      </c>
      <c r="I70" s="177">
        <f t="shared" si="9"/>
        <v>2121.8862193699979</v>
      </c>
      <c r="J70" s="162" t="s">
        <v>223</v>
      </c>
      <c r="K70" s="163">
        <f t="shared" si="10"/>
        <v>2.49652246618315</v>
      </c>
      <c r="L70" s="163">
        <f t="shared" si="10"/>
        <v>2.8565489318433728</v>
      </c>
      <c r="M70" s="163">
        <f t="shared" si="10"/>
        <v>2.7509943659702532</v>
      </c>
      <c r="N70" s="163">
        <f t="shared" si="10"/>
        <v>2.6232234096783857</v>
      </c>
      <c r="O70" s="163">
        <f t="shared" si="10"/>
        <v>2.6293312675380722</v>
      </c>
    </row>
    <row r="71" spans="1:15" x14ac:dyDescent="0.25">
      <c r="A71" s="126" t="s">
        <v>224</v>
      </c>
      <c r="B71" s="122"/>
      <c r="C71" s="123">
        <v>7</v>
      </c>
      <c r="D71" s="162" t="s">
        <v>223</v>
      </c>
      <c r="E71" s="177">
        <f t="shared" si="9"/>
        <v>91.829575502121031</v>
      </c>
      <c r="F71" s="177">
        <f t="shared" si="9"/>
        <v>105.47475244909475</v>
      </c>
      <c r="G71" s="177">
        <f t="shared" si="9"/>
        <v>148.16920310281415</v>
      </c>
      <c r="H71" s="177">
        <f t="shared" si="9"/>
        <v>178.94667647143473</v>
      </c>
      <c r="I71" s="177">
        <f t="shared" si="9"/>
        <v>223.19917851561007</v>
      </c>
      <c r="J71" s="162" t="s">
        <v>223</v>
      </c>
      <c r="K71" s="163">
        <f t="shared" si="10"/>
        <v>0.54984867727680486</v>
      </c>
      <c r="L71" s="163">
        <f t="shared" si="10"/>
        <v>0.40920488874755162</v>
      </c>
      <c r="M71" s="163">
        <f t="shared" si="10"/>
        <v>0.33649335858835605</v>
      </c>
      <c r="N71" s="163">
        <f t="shared" si="10"/>
        <v>0.25786341974918964</v>
      </c>
      <c r="O71" s="163">
        <f t="shared" si="10"/>
        <v>0.27657683696826568</v>
      </c>
    </row>
    <row r="72" spans="1:15" s="180" customFormat="1" x14ac:dyDescent="0.25">
      <c r="A72" s="133" t="s">
        <v>216</v>
      </c>
      <c r="B72" s="134"/>
      <c r="C72" s="135"/>
      <c r="D72" s="166"/>
      <c r="E72" s="178"/>
      <c r="F72" s="178"/>
      <c r="G72" s="178"/>
      <c r="H72" s="178"/>
      <c r="I72" s="178"/>
      <c r="J72" s="166"/>
      <c r="K72" s="179"/>
      <c r="L72" s="179"/>
      <c r="M72" s="179"/>
      <c r="N72" s="179"/>
      <c r="O72" s="179"/>
    </row>
    <row r="73" spans="1:15" s="180" customFormat="1" x14ac:dyDescent="0.25">
      <c r="A73" s="139" t="s">
        <v>217</v>
      </c>
      <c r="B73" s="140"/>
      <c r="C73" s="141"/>
      <c r="D73" s="168" t="s">
        <v>223</v>
      </c>
      <c r="E73" s="181">
        <f>(E47*1000)/(E60*1000)</f>
        <v>167.00881405574825</v>
      </c>
      <c r="F73" s="181">
        <f>(F47*1000)/(F60*1000)</f>
        <v>257.7553576447242</v>
      </c>
      <c r="G73" s="181">
        <f>(G47*1000)/(G60*1000)</f>
        <v>440.33321704894229</v>
      </c>
      <c r="H73" s="181">
        <f>(H47*1000)/(H60*1000)</f>
        <v>693.95913792459157</v>
      </c>
      <c r="I73" s="181">
        <f>(I47*1000)/(I60*1000)</f>
        <v>807.00604201797228</v>
      </c>
      <c r="J73" s="168" t="s">
        <v>223</v>
      </c>
      <c r="K73" s="182">
        <f>+E73/E$73</f>
        <v>1</v>
      </c>
      <c r="L73" s="182">
        <f>+F73/F$73</f>
        <v>1</v>
      </c>
      <c r="M73" s="182">
        <f>+G73/G$73</f>
        <v>1</v>
      </c>
      <c r="N73" s="182">
        <f>+H73/H$73</f>
        <v>1</v>
      </c>
      <c r="O73" s="182">
        <f>+I73/I$73</f>
        <v>1</v>
      </c>
    </row>
    <row r="74" spans="1:15" x14ac:dyDescent="0.25">
      <c r="A74" s="183"/>
      <c r="B74" s="183"/>
      <c r="C74" s="183"/>
      <c r="D74" s="184"/>
      <c r="E74" s="185"/>
      <c r="F74" s="185"/>
      <c r="G74" s="185"/>
      <c r="H74" s="185"/>
      <c r="I74" s="185"/>
      <c r="J74" s="184"/>
      <c r="K74" s="186"/>
      <c r="L74" s="186"/>
      <c r="M74" s="186"/>
      <c r="N74" s="186"/>
      <c r="O74" s="186"/>
    </row>
    <row r="75" spans="1:15" x14ac:dyDescent="0.25">
      <c r="D75" s="187"/>
      <c r="E75" s="187"/>
      <c r="F75" s="187"/>
      <c r="G75" s="187"/>
      <c r="H75" s="187"/>
      <c r="J75" s="188">
        <v>22</v>
      </c>
      <c r="K75" s="188">
        <v>9</v>
      </c>
      <c r="L75" s="188">
        <v>5</v>
      </c>
      <c r="M75" s="188">
        <v>5</v>
      </c>
      <c r="N75" s="188">
        <v>3</v>
      </c>
      <c r="O75" s="189" t="s">
        <v>227</v>
      </c>
    </row>
    <row r="76" spans="1:15" s="105" customFormat="1" ht="28.05" customHeight="1" x14ac:dyDescent="0.25">
      <c r="A76" s="96" t="s">
        <v>204</v>
      </c>
      <c r="B76" s="97"/>
      <c r="C76" s="144"/>
      <c r="D76" s="190" t="s">
        <v>228</v>
      </c>
      <c r="E76" s="190"/>
      <c r="F76" s="190"/>
      <c r="G76" s="190"/>
      <c r="H76" s="190"/>
      <c r="I76" s="190"/>
      <c r="J76" s="191" t="s">
        <v>229</v>
      </c>
      <c r="K76" s="192"/>
      <c r="L76" s="192"/>
      <c r="M76" s="192"/>
      <c r="N76" s="193"/>
    </row>
    <row r="77" spans="1:15" x14ac:dyDescent="0.25">
      <c r="A77" s="106"/>
      <c r="B77" s="107"/>
      <c r="C77" s="194"/>
      <c r="D77" s="195" t="s">
        <v>208</v>
      </c>
      <c r="E77" s="195"/>
      <c r="F77" s="195"/>
      <c r="G77" s="195"/>
      <c r="H77" s="195"/>
      <c r="I77" s="195"/>
      <c r="J77" s="195" t="s">
        <v>208</v>
      </c>
      <c r="K77" s="195"/>
      <c r="L77" s="195"/>
      <c r="M77" s="195"/>
      <c r="N77" s="195"/>
    </row>
    <row r="78" spans="1:15" ht="24" x14ac:dyDescent="0.25">
      <c r="A78" s="115"/>
      <c r="B78" s="116"/>
      <c r="C78" s="117"/>
      <c r="D78" s="117"/>
      <c r="E78" s="159">
        <v>1991</v>
      </c>
      <c r="F78" s="159">
        <v>2000</v>
      </c>
      <c r="G78" s="159">
        <v>2005</v>
      </c>
      <c r="H78" s="159">
        <v>2010</v>
      </c>
      <c r="I78" s="159">
        <v>2013</v>
      </c>
      <c r="J78" s="196" t="s">
        <v>230</v>
      </c>
      <c r="K78" s="196" t="s">
        <v>231</v>
      </c>
      <c r="L78" s="196" t="s">
        <v>232</v>
      </c>
      <c r="M78" s="196" t="s">
        <v>233</v>
      </c>
      <c r="N78" s="196" t="s">
        <v>234</v>
      </c>
    </row>
    <row r="79" spans="1:15" x14ac:dyDescent="0.25">
      <c r="A79" s="121" t="s">
        <v>8</v>
      </c>
      <c r="B79" s="122"/>
      <c r="C79" s="123">
        <v>1</v>
      </c>
      <c r="D79" s="197"/>
      <c r="E79" s="198">
        <f t="shared" ref="E79:I85" si="11">(E65/$E65)*100</f>
        <v>100</v>
      </c>
      <c r="F79" s="199">
        <f t="shared" si="11"/>
        <v>158.31686273856468</v>
      </c>
      <c r="G79" s="199">
        <f t="shared" si="11"/>
        <v>265.78597103559122</v>
      </c>
      <c r="H79" s="199">
        <f t="shared" si="11"/>
        <v>395.21085041409486</v>
      </c>
      <c r="I79" s="199">
        <f t="shared" si="11"/>
        <v>473.89854878014688</v>
      </c>
      <c r="J79" s="200">
        <f t="shared" ref="J79:J85" si="12">EXP(LN(I65/E65)/J$75)-1</f>
        <v>7.3279839789120782E-2</v>
      </c>
      <c r="K79" s="200">
        <f t="shared" ref="K79:N85" si="13">EXP(LN(F65/E65)/K$75)-1</f>
        <v>5.2372973253659305E-2</v>
      </c>
      <c r="L79" s="200">
        <f t="shared" si="13"/>
        <v>0.1091773072846447</v>
      </c>
      <c r="M79" s="200">
        <f t="shared" si="13"/>
        <v>8.257840870237465E-2</v>
      </c>
      <c r="N79" s="200">
        <f t="shared" si="13"/>
        <v>6.2393748311207142E-2</v>
      </c>
    </row>
    <row r="80" spans="1:15" x14ac:dyDescent="0.25">
      <c r="A80" s="126" t="s">
        <v>209</v>
      </c>
      <c r="B80" s="122"/>
      <c r="C80" s="123">
        <v>2</v>
      </c>
      <c r="D80" s="197"/>
      <c r="E80" s="198">
        <f t="shared" si="11"/>
        <v>100</v>
      </c>
      <c r="F80" s="199">
        <f t="shared" si="11"/>
        <v>258.15656337192502</v>
      </c>
      <c r="G80" s="199">
        <f t="shared" si="11"/>
        <v>322.2344943224843</v>
      </c>
      <c r="H80" s="199">
        <f t="shared" si="11"/>
        <v>367.16542760945481</v>
      </c>
      <c r="I80" s="199">
        <f t="shared" si="11"/>
        <v>360.2352393125181</v>
      </c>
      <c r="J80" s="200">
        <f t="shared" si="12"/>
        <v>5.998415291940784E-2</v>
      </c>
      <c r="K80" s="200">
        <f t="shared" si="13"/>
        <v>0.11112980370516312</v>
      </c>
      <c r="L80" s="200">
        <f t="shared" si="13"/>
        <v>4.5340487408927821E-2</v>
      </c>
      <c r="M80" s="200">
        <f t="shared" si="13"/>
        <v>2.6450357976459449E-2</v>
      </c>
      <c r="N80" s="200">
        <f t="shared" si="13"/>
        <v>-6.3316177407164442E-3</v>
      </c>
    </row>
    <row r="81" spans="1:14" x14ac:dyDescent="0.25">
      <c r="A81" s="126" t="s">
        <v>210</v>
      </c>
      <c r="B81" s="122"/>
      <c r="C81" s="123">
        <v>3</v>
      </c>
      <c r="D81" s="197"/>
      <c r="E81" s="198">
        <f t="shared" si="11"/>
        <v>100</v>
      </c>
      <c r="F81" s="199">
        <f t="shared" si="11"/>
        <v>151.5089314697891</v>
      </c>
      <c r="G81" s="199">
        <f t="shared" si="11"/>
        <v>357.89674938340141</v>
      </c>
      <c r="H81" s="199">
        <f t="shared" si="11"/>
        <v>804.38784625372648</v>
      </c>
      <c r="I81" s="199">
        <f t="shared" si="11"/>
        <v>929.0487374807077</v>
      </c>
      <c r="J81" s="200">
        <f t="shared" si="12"/>
        <v>0.10662824286238815</v>
      </c>
      <c r="K81" s="200">
        <f t="shared" si="13"/>
        <v>4.7245957996847832E-2</v>
      </c>
      <c r="L81" s="200">
        <f t="shared" si="13"/>
        <v>0.18758281291923629</v>
      </c>
      <c r="M81" s="200">
        <f t="shared" si="13"/>
        <v>0.17582191206312103</v>
      </c>
      <c r="N81" s="200">
        <f t="shared" si="13"/>
        <v>4.9198511539081391E-2</v>
      </c>
    </row>
    <row r="82" spans="1:14" x14ac:dyDescent="0.25">
      <c r="A82" s="126" t="s">
        <v>211</v>
      </c>
      <c r="B82" s="122"/>
      <c r="C82" s="123">
        <v>4</v>
      </c>
      <c r="D82" s="197"/>
      <c r="E82" s="198">
        <f t="shared" si="11"/>
        <v>100</v>
      </c>
      <c r="F82" s="199">
        <f t="shared" si="11"/>
        <v>105.25482093695291</v>
      </c>
      <c r="G82" s="199">
        <f t="shared" si="11"/>
        <v>198.41095954528413</v>
      </c>
      <c r="H82" s="199">
        <f t="shared" si="11"/>
        <v>280.58731465951121</v>
      </c>
      <c r="I82" s="199">
        <f t="shared" si="11"/>
        <v>283.22129766529179</v>
      </c>
      <c r="J82" s="200">
        <f t="shared" si="12"/>
        <v>4.8458337570169707E-2</v>
      </c>
      <c r="K82" s="200">
        <f t="shared" si="13"/>
        <v>5.7066758517565486E-3</v>
      </c>
      <c r="L82" s="200">
        <f t="shared" si="13"/>
        <v>0.13518000306281874</v>
      </c>
      <c r="M82" s="200">
        <f t="shared" si="13"/>
        <v>7.176723243910299E-2</v>
      </c>
      <c r="N82" s="200">
        <f t="shared" si="13"/>
        <v>3.1193898286270283E-3</v>
      </c>
    </row>
    <row r="83" spans="1:14" x14ac:dyDescent="0.25">
      <c r="A83" s="126" t="s">
        <v>212</v>
      </c>
      <c r="B83" s="122"/>
      <c r="C83" s="123">
        <v>5</v>
      </c>
      <c r="D83" s="197"/>
      <c r="E83" s="198">
        <f t="shared" si="11"/>
        <v>100</v>
      </c>
      <c r="F83" s="199">
        <f t="shared" si="11"/>
        <v>135.49065162696803</v>
      </c>
      <c r="G83" s="199">
        <f t="shared" si="11"/>
        <v>192.66642439827325</v>
      </c>
      <c r="H83" s="199">
        <f t="shared" si="11"/>
        <v>266.41056166977552</v>
      </c>
      <c r="I83" s="199">
        <f t="shared" si="11"/>
        <v>292.02641374146702</v>
      </c>
      <c r="J83" s="200">
        <f t="shared" si="12"/>
        <v>4.9918411415672104E-2</v>
      </c>
      <c r="K83" s="200">
        <f t="shared" si="13"/>
        <v>3.4323977150924501E-2</v>
      </c>
      <c r="L83" s="200">
        <f t="shared" si="13"/>
        <v>7.2949647020197572E-2</v>
      </c>
      <c r="M83" s="200">
        <f t="shared" si="13"/>
        <v>6.6962314147597679E-2</v>
      </c>
      <c r="N83" s="200">
        <f t="shared" si="13"/>
        <v>3.1074941750214302E-2</v>
      </c>
    </row>
    <row r="84" spans="1:14" x14ac:dyDescent="0.25">
      <c r="A84" s="126" t="s">
        <v>213</v>
      </c>
      <c r="B84" s="122"/>
      <c r="C84" s="123">
        <v>6</v>
      </c>
      <c r="D84" s="197"/>
      <c r="E84" s="198">
        <f t="shared" si="11"/>
        <v>100</v>
      </c>
      <c r="F84" s="199">
        <f t="shared" si="11"/>
        <v>176.5934122276326</v>
      </c>
      <c r="G84" s="199">
        <f t="shared" si="11"/>
        <v>290.53354179494232</v>
      </c>
      <c r="H84" s="199">
        <f t="shared" si="11"/>
        <v>436.61063238034183</v>
      </c>
      <c r="I84" s="199">
        <f t="shared" si="11"/>
        <v>508.91730839792712</v>
      </c>
      <c r="J84" s="200">
        <f t="shared" si="12"/>
        <v>7.6763506908934076E-2</v>
      </c>
      <c r="K84" s="200">
        <f t="shared" si="13"/>
        <v>6.5225638904773175E-2</v>
      </c>
      <c r="L84" s="200">
        <f t="shared" si="13"/>
        <v>0.10470000515130939</v>
      </c>
      <c r="M84" s="200">
        <f t="shared" si="13"/>
        <v>8.4874761256548803E-2</v>
      </c>
      <c r="N84" s="200">
        <f t="shared" si="13"/>
        <v>5.2408397258535411E-2</v>
      </c>
    </row>
    <row r="85" spans="1:14" x14ac:dyDescent="0.25">
      <c r="A85" s="126" t="s">
        <v>224</v>
      </c>
      <c r="B85" s="122"/>
      <c r="C85" s="123">
        <v>7</v>
      </c>
      <c r="D85" s="197"/>
      <c r="E85" s="198">
        <f t="shared" si="11"/>
        <v>100</v>
      </c>
      <c r="F85" s="199">
        <f t="shared" si="11"/>
        <v>114.85923992609391</v>
      </c>
      <c r="G85" s="199">
        <f t="shared" si="11"/>
        <v>161.35237726258663</v>
      </c>
      <c r="H85" s="199">
        <f t="shared" si="11"/>
        <v>194.86823879230664</v>
      </c>
      <c r="I85" s="199">
        <f t="shared" si="11"/>
        <v>243.05805324174096</v>
      </c>
      <c r="J85" s="200">
        <f t="shared" si="12"/>
        <v>4.1195478362524351E-2</v>
      </c>
      <c r="K85" s="200">
        <f t="shared" si="13"/>
        <v>1.5512104119838721E-2</v>
      </c>
      <c r="L85" s="200">
        <f t="shared" si="13"/>
        <v>7.0340320866700168E-2</v>
      </c>
      <c r="M85" s="200">
        <f t="shared" si="13"/>
        <v>3.8468047516357684E-2</v>
      </c>
      <c r="N85" s="200">
        <f t="shared" si="13"/>
        <v>7.6439564078140565E-2</v>
      </c>
    </row>
    <row r="86" spans="1:14" s="180" customFormat="1" x14ac:dyDescent="0.25">
      <c r="A86" s="133" t="s">
        <v>216</v>
      </c>
      <c r="B86" s="134"/>
      <c r="C86" s="135"/>
      <c r="D86" s="201"/>
      <c r="E86" s="202"/>
      <c r="F86" s="179"/>
      <c r="G86" s="179"/>
      <c r="H86" s="179"/>
      <c r="I86" s="179"/>
      <c r="J86" s="202"/>
      <c r="K86" s="203"/>
      <c r="L86" s="203"/>
      <c r="M86" s="203"/>
      <c r="N86" s="203"/>
    </row>
    <row r="87" spans="1:14" s="180" customFormat="1" x14ac:dyDescent="0.25">
      <c r="A87" s="139" t="s">
        <v>217</v>
      </c>
      <c r="B87" s="140"/>
      <c r="C87" s="141"/>
      <c r="D87" s="204"/>
      <c r="E87" s="205">
        <f>(E73/$E73)*100</f>
        <v>100</v>
      </c>
      <c r="F87" s="206">
        <f>(F73/$E73)*100</f>
        <v>154.33637985039783</v>
      </c>
      <c r="G87" s="206">
        <f>(G73/$E73)*100</f>
        <v>263.65866947714341</v>
      </c>
      <c r="H87" s="206">
        <f>(H73/$E73)*100</f>
        <v>415.52246319942441</v>
      </c>
      <c r="I87" s="206">
        <f>(I73/$E73)*100</f>
        <v>483.21164758920469</v>
      </c>
      <c r="J87" s="207">
        <f>EXP(LN(I73/E73)/J$75)-1</f>
        <v>7.4229697093762814E-2</v>
      </c>
      <c r="K87" s="207">
        <f>EXP(LN(F73/E73)/K$75)-1</f>
        <v>4.9399669864913065E-2</v>
      </c>
      <c r="L87" s="207">
        <f>EXP(LN(G73/F73)/L$75)-1</f>
        <v>0.11305019329517307</v>
      </c>
      <c r="M87" s="207">
        <f>EXP(LN(H73/G73)/M$75)-1</f>
        <v>9.5243009999084416E-2</v>
      </c>
      <c r="N87" s="207">
        <f>EXP(LN(I73/H73)/N$75)-1</f>
        <v>5.1592861037863758E-2</v>
      </c>
    </row>
    <row r="88" spans="1:14" x14ac:dyDescent="0.25">
      <c r="I88" s="87" t="s">
        <v>235</v>
      </c>
      <c r="J88" s="208">
        <f>+I73-J111</f>
        <v>0</v>
      </c>
      <c r="K88" s="208">
        <f>+F73-K98</f>
        <v>0</v>
      </c>
      <c r="L88" s="208">
        <f>+G73-L103</f>
        <v>0</v>
      </c>
      <c r="M88" s="208">
        <f>+H73-M108</f>
        <v>0</v>
      </c>
      <c r="N88" s="208">
        <f>+I73-N111</f>
        <v>0</v>
      </c>
    </row>
    <row r="89" spans="1:14" hidden="1" x14ac:dyDescent="0.25">
      <c r="I89" s="85">
        <v>1991</v>
      </c>
      <c r="J89" s="85"/>
      <c r="K89" s="85"/>
      <c r="L89" s="86"/>
      <c r="M89" s="85"/>
      <c r="N89" s="85"/>
    </row>
    <row r="90" spans="1:14" hidden="1" x14ac:dyDescent="0.25">
      <c r="I90" s="85">
        <f>+I89+1</f>
        <v>1992</v>
      </c>
      <c r="J90" s="209">
        <f>+E73*(1+J87)</f>
        <v>179.40582773509499</v>
      </c>
      <c r="K90" s="209">
        <f>+E73*(1+K87)</f>
        <v>175.25899433463286</v>
      </c>
      <c r="L90" s="86"/>
      <c r="M90" s="85"/>
      <c r="N90" s="85"/>
    </row>
    <row r="91" spans="1:14" hidden="1" x14ac:dyDescent="0.25">
      <c r="I91" s="85">
        <f t="shared" ref="I91:I111" si="14">+I90+1</f>
        <v>1993</v>
      </c>
      <c r="J91" s="209">
        <f>+J90*(1+$J$87)</f>
        <v>192.72306798472687</v>
      </c>
      <c r="K91" s="209">
        <f>+K90*(1+$K$87)</f>
        <v>183.9167307956204</v>
      </c>
      <c r="L91" s="86"/>
      <c r="M91" s="85"/>
      <c r="N91" s="85"/>
    </row>
    <row r="92" spans="1:14" hidden="1" x14ac:dyDescent="0.25">
      <c r="I92" s="85">
        <f t="shared" si="14"/>
        <v>1994</v>
      </c>
      <c r="J92" s="209">
        <f t="shared" ref="J92:J111" si="15">+J91*(1+$J$87)</f>
        <v>207.02884294421381</v>
      </c>
      <c r="K92" s="209">
        <f t="shared" ref="K92:K98" si="16">+K91*(1+$K$87)</f>
        <v>193.00215657955815</v>
      </c>
      <c r="L92" s="86"/>
      <c r="M92" s="85"/>
      <c r="N92" s="85"/>
    </row>
    <row r="93" spans="1:14" hidden="1" x14ac:dyDescent="0.25">
      <c r="I93" s="85">
        <f t="shared" si="14"/>
        <v>1995</v>
      </c>
      <c r="J93" s="209">
        <f t="shared" si="15"/>
        <v>222.396531245635</v>
      </c>
      <c r="K93" s="209">
        <f t="shared" si="16"/>
        <v>202.53639939780459</v>
      </c>
      <c r="L93" s="86"/>
      <c r="M93" s="85"/>
      <c r="N93" s="85"/>
    </row>
    <row r="94" spans="1:14" hidden="1" x14ac:dyDescent="0.25">
      <c r="I94" s="85">
        <f t="shared" si="14"/>
        <v>1996</v>
      </c>
      <c r="J94" s="209">
        <f t="shared" si="15"/>
        <v>238.90495839470205</v>
      </c>
      <c r="K94" s="209">
        <f t="shared" si="16"/>
        <v>212.54163066368432</v>
      </c>
      <c r="L94" s="86"/>
      <c r="M94" s="85"/>
      <c r="N94" s="85"/>
    </row>
    <row r="95" spans="1:14" hidden="1" x14ac:dyDescent="0.25">
      <c r="I95" s="85">
        <f t="shared" si="14"/>
        <v>1997</v>
      </c>
      <c r="J95" s="209">
        <f t="shared" si="15"/>
        <v>256.63880109053878</v>
      </c>
      <c r="K95" s="209">
        <f t="shared" si="16"/>
        <v>223.04111705102059</v>
      </c>
      <c r="L95" s="86"/>
      <c r="M95" s="85"/>
      <c r="N95" s="85"/>
    </row>
    <row r="96" spans="1:14" hidden="1" x14ac:dyDescent="0.25">
      <c r="I96" s="85">
        <f t="shared" si="14"/>
        <v>1998</v>
      </c>
      <c r="J96" s="209">
        <f t="shared" si="15"/>
        <v>275.68902155799594</v>
      </c>
      <c r="K96" s="209">
        <f t="shared" si="16"/>
        <v>234.05927459964244</v>
      </c>
      <c r="L96" s="86"/>
      <c r="M96" s="85"/>
      <c r="N96" s="85"/>
    </row>
    <row r="97" spans="9:14" hidden="1" x14ac:dyDescent="0.25">
      <c r="I97" s="85">
        <f t="shared" si="14"/>
        <v>1999</v>
      </c>
      <c r="J97" s="209">
        <f t="shared" si="15"/>
        <v>296.1533341203218</v>
      </c>
      <c r="K97" s="209">
        <f t="shared" si="16"/>
        <v>245.6217254936858</v>
      </c>
      <c r="L97" s="86"/>
      <c r="M97" s="85"/>
      <c r="N97" s="85"/>
    </row>
    <row r="98" spans="9:14" hidden="1" x14ac:dyDescent="0.25">
      <c r="I98" s="85">
        <f t="shared" si="14"/>
        <v>2000</v>
      </c>
      <c r="J98" s="209">
        <f t="shared" si="15"/>
        <v>318.13670640538123</v>
      </c>
      <c r="K98" s="209">
        <f t="shared" si="16"/>
        <v>257.7553576447242</v>
      </c>
      <c r="L98" s="208"/>
      <c r="M98" s="85"/>
      <c r="N98" s="85"/>
    </row>
    <row r="99" spans="9:14" hidden="1" x14ac:dyDescent="0.25">
      <c r="I99" s="85">
        <f t="shared" si="14"/>
        <v>2001</v>
      </c>
      <c r="J99" s="209">
        <f t="shared" si="15"/>
        <v>341.75189775626001</v>
      </c>
      <c r="K99" s="85"/>
      <c r="L99" s="209">
        <f>+F73*(1+L87)</f>
        <v>286.89465064932676</v>
      </c>
      <c r="M99" s="85"/>
      <c r="N99" s="85"/>
    </row>
    <row r="100" spans="9:14" hidden="1" x14ac:dyDescent="0.25">
      <c r="I100" s="85">
        <f t="shared" si="14"/>
        <v>2002</v>
      </c>
      <c r="J100" s="209">
        <f t="shared" si="15"/>
        <v>367.12003760792578</v>
      </c>
      <c r="K100" s="85"/>
      <c r="L100" s="209">
        <f>+L99*(1+$L$87)</f>
        <v>319.3281463605843</v>
      </c>
      <c r="M100" s="85"/>
      <c r="N100" s="85"/>
    </row>
    <row r="101" spans="9:14" hidden="1" x14ac:dyDescent="0.25">
      <c r="I101" s="85">
        <f t="shared" si="14"/>
        <v>2003</v>
      </c>
      <c r="J101" s="209">
        <f t="shared" si="15"/>
        <v>394.37124679661292</v>
      </c>
      <c r="K101" s="85"/>
      <c r="L101" s="209">
        <f>+L100*(1+$L$87)</f>
        <v>355.42825503123765</v>
      </c>
      <c r="M101" s="85"/>
      <c r="N101" s="85"/>
    </row>
    <row r="102" spans="9:14" hidden="1" x14ac:dyDescent="0.25">
      <c r="I102" s="85">
        <f t="shared" si="14"/>
        <v>2004</v>
      </c>
      <c r="J102" s="209">
        <f t="shared" si="15"/>
        <v>423.6453049888151</v>
      </c>
      <c r="K102" s="85"/>
      <c r="L102" s="209">
        <f>+L101*(1+$L$87)</f>
        <v>395.60948796508512</v>
      </c>
      <c r="M102" s="85"/>
      <c r="N102" s="85"/>
    </row>
    <row r="103" spans="9:14" hidden="1" x14ac:dyDescent="0.25">
      <c r="I103" s="85">
        <f t="shared" si="14"/>
        <v>2005</v>
      </c>
      <c r="J103" s="209">
        <f t="shared" si="15"/>
        <v>455.09236765332963</v>
      </c>
      <c r="K103" s="85"/>
      <c r="L103" s="209">
        <f>+L102*(1+$L$87)</f>
        <v>440.33321704894246</v>
      </c>
      <c r="M103" s="208"/>
      <c r="N103" s="85"/>
    </row>
    <row r="104" spans="9:14" hidden="1" x14ac:dyDescent="0.25">
      <c r="I104" s="85">
        <f t="shared" si="14"/>
        <v>2006</v>
      </c>
      <c r="J104" s="209">
        <f t="shared" si="15"/>
        <v>488.87373625391962</v>
      </c>
      <c r="K104" s="85"/>
      <c r="L104" s="86"/>
      <c r="M104" s="209">
        <f>+G73*(1+M87)</f>
        <v>482.27187804326371</v>
      </c>
      <c r="N104" s="209"/>
    </row>
    <row r="105" spans="9:14" hidden="1" x14ac:dyDescent="0.25">
      <c r="I105" s="85">
        <f t="shared" si="14"/>
        <v>2007</v>
      </c>
      <c r="J105" s="209">
        <f t="shared" si="15"/>
        <v>525.16268561314416</v>
      </c>
      <c r="K105" s="85"/>
      <c r="L105" s="86"/>
      <c r="M105" s="209">
        <f>+M104*(1+$M$87)</f>
        <v>528.2049033460155</v>
      </c>
      <c r="N105" s="209"/>
    </row>
    <row r="106" spans="9:14" hidden="1" x14ac:dyDescent="0.25">
      <c r="I106" s="85">
        <f t="shared" si="14"/>
        <v>2008</v>
      </c>
      <c r="J106" s="209">
        <f t="shared" si="15"/>
        <v>564.14535269115481</v>
      </c>
      <c r="K106" s="85"/>
      <c r="L106" s="86"/>
      <c r="M106" s="209">
        <f>+M105*(1+$M$87)</f>
        <v>578.51272823696547</v>
      </c>
      <c r="N106" s="209"/>
    </row>
    <row r="107" spans="9:14" hidden="1" x14ac:dyDescent="0.25">
      <c r="I107" s="85">
        <f t="shared" si="14"/>
        <v>2009</v>
      </c>
      <c r="J107" s="209">
        <f t="shared" si="15"/>
        <v>606.02169133827317</v>
      </c>
      <c r="K107" s="85"/>
      <c r="L107" s="86"/>
      <c r="M107" s="209">
        <f>+M106*(1+$M$87)</f>
        <v>633.61202179703639</v>
      </c>
      <c r="N107" s="209"/>
    </row>
    <row r="108" spans="9:14" hidden="1" x14ac:dyDescent="0.25">
      <c r="I108" s="85">
        <f t="shared" si="14"/>
        <v>2010</v>
      </c>
      <c r="J108" s="209">
        <f t="shared" si="15"/>
        <v>651.00649791856301</v>
      </c>
      <c r="K108" s="85"/>
      <c r="L108" s="86"/>
      <c r="M108" s="209">
        <f>+M107*(1+$M$87)</f>
        <v>693.95913792459157</v>
      </c>
      <c r="N108" s="209"/>
    </row>
    <row r="109" spans="9:14" hidden="1" x14ac:dyDescent="0.25">
      <c r="I109" s="85">
        <f t="shared" si="14"/>
        <v>2011</v>
      </c>
      <c r="J109" s="209">
        <f t="shared" si="15"/>
        <v>699.33051306512925</v>
      </c>
      <c r="K109" s="85"/>
      <c r="L109" s="86"/>
      <c r="M109" s="209"/>
      <c r="N109" s="209">
        <f>+H73*(1+N87)</f>
        <v>729.76247529349075</v>
      </c>
    </row>
    <row r="110" spans="9:14" hidden="1" x14ac:dyDescent="0.25">
      <c r="I110" s="85">
        <f t="shared" si="14"/>
        <v>2012</v>
      </c>
      <c r="J110" s="209">
        <f t="shared" si="15"/>
        <v>751.2416052183795</v>
      </c>
      <c r="K110" s="85"/>
      <c r="L110" s="86"/>
      <c r="M110" s="209"/>
      <c r="N110" s="209">
        <f>+N109*(1+$N$87)</f>
        <v>767.41300927195527</v>
      </c>
    </row>
    <row r="111" spans="9:14" hidden="1" x14ac:dyDescent="0.25">
      <c r="I111" s="85">
        <f t="shared" si="14"/>
        <v>2013</v>
      </c>
      <c r="J111" s="209">
        <f t="shared" si="15"/>
        <v>807.00604201797194</v>
      </c>
      <c r="K111" s="208"/>
      <c r="L111" s="86"/>
      <c r="M111" s="209"/>
      <c r="N111" s="209">
        <f>+N110*(1+$N$87)</f>
        <v>807.00604201797216</v>
      </c>
    </row>
  </sheetData>
  <mergeCells count="82">
    <mergeCell ref="A86:B86"/>
    <mergeCell ref="A87:B87"/>
    <mergeCell ref="A80:B80"/>
    <mergeCell ref="A81:B81"/>
    <mergeCell ref="A82:B82"/>
    <mergeCell ref="A83:B83"/>
    <mergeCell ref="A84:B84"/>
    <mergeCell ref="A85:B85"/>
    <mergeCell ref="J76:N76"/>
    <mergeCell ref="A77:B77"/>
    <mergeCell ref="D77:I77"/>
    <mergeCell ref="J77:N77"/>
    <mergeCell ref="A78:B78"/>
    <mergeCell ref="A79:B79"/>
    <mergeCell ref="A70:B70"/>
    <mergeCell ref="A71:B71"/>
    <mergeCell ref="A72:B72"/>
    <mergeCell ref="A73:B73"/>
    <mergeCell ref="A76:B76"/>
    <mergeCell ref="D76:I76"/>
    <mergeCell ref="A64:B64"/>
    <mergeCell ref="A65:B65"/>
    <mergeCell ref="A66:B66"/>
    <mergeCell ref="A67:B67"/>
    <mergeCell ref="A68:B68"/>
    <mergeCell ref="A69:B69"/>
    <mergeCell ref="A59:B59"/>
    <mergeCell ref="A60:B60"/>
    <mergeCell ref="A62:B62"/>
    <mergeCell ref="D62:I62"/>
    <mergeCell ref="J62:O62"/>
    <mergeCell ref="A63:B63"/>
    <mergeCell ref="D63:I63"/>
    <mergeCell ref="J63:O63"/>
    <mergeCell ref="A53:B53"/>
    <mergeCell ref="A54:B54"/>
    <mergeCell ref="A55:B55"/>
    <mergeCell ref="A56:B56"/>
    <mergeCell ref="A57:B57"/>
    <mergeCell ref="A58:B58"/>
    <mergeCell ref="J49:O49"/>
    <mergeCell ref="A50:B50"/>
    <mergeCell ref="D50:I50"/>
    <mergeCell ref="J50:O50"/>
    <mergeCell ref="A51:B51"/>
    <mergeCell ref="A52:B52"/>
    <mergeCell ref="A44:B44"/>
    <mergeCell ref="A45:B45"/>
    <mergeCell ref="A46:B46"/>
    <mergeCell ref="A47:B47"/>
    <mergeCell ref="A49:B49"/>
    <mergeCell ref="D49:I49"/>
    <mergeCell ref="A38:B38"/>
    <mergeCell ref="A39:B39"/>
    <mergeCell ref="A40:B40"/>
    <mergeCell ref="A41:B41"/>
    <mergeCell ref="A42:B42"/>
    <mergeCell ref="A43:B43"/>
    <mergeCell ref="D35:I35"/>
    <mergeCell ref="J35:O35"/>
    <mergeCell ref="A36:B36"/>
    <mergeCell ref="D36:I36"/>
    <mergeCell ref="J36:O36"/>
    <mergeCell ref="A37:B37"/>
    <mergeCell ref="A29:B29"/>
    <mergeCell ref="A30:B30"/>
    <mergeCell ref="A31:B31"/>
    <mergeCell ref="A32:B32"/>
    <mergeCell ref="A33:B33"/>
    <mergeCell ref="A35:B35"/>
    <mergeCell ref="A23:B23"/>
    <mergeCell ref="A24:B24"/>
    <mergeCell ref="A25:B25"/>
    <mergeCell ref="A26:B26"/>
    <mergeCell ref="A27:B27"/>
    <mergeCell ref="A28:B28"/>
    <mergeCell ref="A21:B21"/>
    <mergeCell ref="D21:I21"/>
    <mergeCell ref="J21:O21"/>
    <mergeCell ref="A22:B22"/>
    <mergeCell ref="D22:I22"/>
    <mergeCell ref="J22:O22"/>
  </mergeCells>
  <hyperlinks>
    <hyperlink ref="D22" r:id="rId1"/>
    <hyperlink ref="D36" r:id="rId2"/>
    <hyperlink ref="D50:I50" r:id="rId3" display="http://www.ilo.org/global/research/global-reports/weso/2015/lang--en/index.ht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showGridLines="0" topLeftCell="A16" workbookViewId="0">
      <selection activeCell="A73" sqref="A73"/>
    </sheetView>
  </sheetViews>
  <sheetFormatPr defaultRowHeight="12" x14ac:dyDescent="0.25"/>
  <cols>
    <col min="1" max="1" width="42.28515625" customWidth="1"/>
    <col min="4" max="5" width="11.140625" bestFit="1" customWidth="1"/>
  </cols>
  <sheetData>
    <row r="1" spans="1:16" ht="14.4" x14ac:dyDescent="0.25">
      <c r="A1" s="210" t="s">
        <v>236</v>
      </c>
      <c r="B1" s="211"/>
      <c r="C1" s="211"/>
      <c r="D1" s="211"/>
      <c r="E1" s="211"/>
      <c r="F1" s="211"/>
      <c r="G1" s="211"/>
      <c r="H1" s="212"/>
      <c r="I1" s="212"/>
      <c r="J1" s="212"/>
      <c r="K1" s="213"/>
      <c r="L1" s="212"/>
      <c r="M1" s="212"/>
      <c r="N1" s="212"/>
      <c r="O1" s="212"/>
      <c r="P1" s="212"/>
    </row>
    <row r="2" spans="1:16" x14ac:dyDescent="0.25">
      <c r="A2" s="29" t="s">
        <v>237</v>
      </c>
      <c r="B2" s="211"/>
      <c r="C2" s="211"/>
      <c r="D2" s="211"/>
      <c r="E2" s="211"/>
      <c r="F2" s="211"/>
      <c r="G2" s="211"/>
      <c r="H2" s="212"/>
      <c r="I2" s="212"/>
      <c r="J2" s="212"/>
      <c r="K2" s="213"/>
      <c r="L2" s="212"/>
      <c r="M2" s="212"/>
      <c r="N2" s="212"/>
      <c r="O2" s="212"/>
      <c r="P2" s="212"/>
    </row>
    <row r="3" spans="1:16" x14ac:dyDescent="0.25">
      <c r="A3" s="214" t="s">
        <v>238</v>
      </c>
      <c r="B3" s="212"/>
      <c r="C3" s="212"/>
      <c r="D3" s="212"/>
      <c r="E3" s="212"/>
      <c r="F3" s="212"/>
      <c r="G3" s="212"/>
      <c r="H3" s="212"/>
      <c r="I3" s="212"/>
      <c r="J3" s="212"/>
      <c r="K3" s="213"/>
      <c r="L3" s="212"/>
      <c r="M3" s="212"/>
      <c r="N3" s="212"/>
      <c r="O3" s="212"/>
      <c r="P3" s="212"/>
    </row>
    <row r="4" spans="1:16" ht="30.6" x14ac:dyDescent="0.25">
      <c r="A4" s="215" t="s">
        <v>231</v>
      </c>
      <c r="B4" s="216" t="s">
        <v>239</v>
      </c>
      <c r="C4" s="217" t="s">
        <v>240</v>
      </c>
      <c r="D4" s="218" t="s">
        <v>241</v>
      </c>
      <c r="E4" s="219"/>
      <c r="F4" s="218" t="s">
        <v>242</v>
      </c>
      <c r="G4" s="219"/>
      <c r="H4" s="220"/>
      <c r="I4" s="220"/>
      <c r="J4" s="220"/>
      <c r="K4" s="221"/>
      <c r="L4" s="220"/>
      <c r="M4" s="220"/>
      <c r="N4" s="220"/>
      <c r="O4" s="220"/>
      <c r="P4" s="220"/>
    </row>
    <row r="5" spans="1:16" ht="24" x14ac:dyDescent="0.25">
      <c r="A5" s="222"/>
      <c r="B5" s="223" t="s">
        <v>231</v>
      </c>
      <c r="C5" s="224" t="s">
        <v>243</v>
      </c>
      <c r="D5" s="225" t="s">
        <v>244</v>
      </c>
      <c r="E5" s="225" t="s">
        <v>243</v>
      </c>
      <c r="F5" s="225" t="s">
        <v>244</v>
      </c>
      <c r="G5" s="225" t="s">
        <v>243</v>
      </c>
      <c r="H5" s="226"/>
      <c r="I5" s="226"/>
      <c r="J5" s="226"/>
      <c r="K5" s="227"/>
      <c r="L5" s="226"/>
      <c r="M5" s="226"/>
      <c r="N5" s="226"/>
      <c r="O5" s="226"/>
      <c r="P5" s="226"/>
    </row>
    <row r="6" spans="1:16" x14ac:dyDescent="0.25">
      <c r="A6" s="228" t="s">
        <v>8</v>
      </c>
      <c r="B6" s="229">
        <f t="shared" ref="B6:B13" si="0">+G6-F6</f>
        <v>-5.9653751633188534</v>
      </c>
      <c r="C6" s="230">
        <f>+'GVA &amp; labour productivity'!L65</f>
        <v>0.90003504270555601</v>
      </c>
      <c r="D6" s="231">
        <f>+'GVA &amp; labour productivity'!E52</f>
        <v>12995</v>
      </c>
      <c r="E6" s="231">
        <f>+'GVA &amp; labour productivity'!F52</f>
        <v>14993</v>
      </c>
      <c r="F6" s="230">
        <f>+'GVA &amp; labour productivity'!K52</f>
        <v>66.338251059267961</v>
      </c>
      <c r="G6" s="230">
        <f>+'GVA &amp; labour productivity'!L52</f>
        <v>60.372875895949107</v>
      </c>
      <c r="H6" s="212"/>
      <c r="I6" s="212"/>
      <c r="J6" s="212"/>
      <c r="K6" s="213"/>
      <c r="L6" s="212"/>
      <c r="M6" s="212"/>
      <c r="N6" s="212"/>
      <c r="O6" s="212"/>
      <c r="P6" s="212"/>
    </row>
    <row r="7" spans="1:16" x14ac:dyDescent="0.25">
      <c r="A7" s="232" t="s">
        <v>209</v>
      </c>
      <c r="B7" s="229">
        <f t="shared" si="0"/>
        <v>0.20763280403020568</v>
      </c>
      <c r="C7" s="230">
        <f>+'GVA &amp; labour productivity'!L66</f>
        <v>1.7243167078520472</v>
      </c>
      <c r="D7" s="231">
        <f>+'GVA &amp; labour productivity'!E53</f>
        <v>95</v>
      </c>
      <c r="E7" s="231">
        <f>+'GVA &amp; labour productivity'!F53</f>
        <v>172</v>
      </c>
      <c r="F7" s="230">
        <f>+'GVA &amp; labour productivity'!K53</f>
        <v>0.48496605237633372</v>
      </c>
      <c r="G7" s="230">
        <f>+'GVA &amp; labour productivity'!L53</f>
        <v>0.6925988564065394</v>
      </c>
      <c r="H7" s="212"/>
      <c r="I7" s="212"/>
      <c r="J7" s="212"/>
      <c r="K7" s="213"/>
      <c r="L7" s="212"/>
      <c r="M7" s="212"/>
      <c r="N7" s="212"/>
      <c r="O7" s="212"/>
      <c r="P7" s="212"/>
    </row>
    <row r="8" spans="1:16" x14ac:dyDescent="0.25">
      <c r="A8" s="232" t="s">
        <v>210</v>
      </c>
      <c r="B8" s="229">
        <f t="shared" si="0"/>
        <v>1.4958747184988956</v>
      </c>
      <c r="C8" s="230">
        <f>+'GVA &amp; labour productivity'!L67</f>
        <v>0.95161981093696602</v>
      </c>
      <c r="D8" s="231">
        <f>+'GVA &amp; labour productivity'!E54</f>
        <v>1395</v>
      </c>
      <c r="E8" s="231">
        <f>+'GVA &amp; labour productivity'!F54</f>
        <v>2140</v>
      </c>
      <c r="F8" s="230">
        <f>+'GVA &amp; labour productivity'!K54</f>
        <v>7.1213436112103734</v>
      </c>
      <c r="G8" s="230">
        <f>+'GVA &amp; labour productivity'!L54</f>
        <v>8.617218329709269</v>
      </c>
      <c r="H8" s="212"/>
      <c r="I8" s="212"/>
      <c r="J8" s="212"/>
      <c r="K8" s="213"/>
      <c r="L8" s="212"/>
      <c r="M8" s="212"/>
      <c r="N8" s="212"/>
      <c r="O8" s="212"/>
      <c r="P8" s="212"/>
    </row>
    <row r="9" spans="1:16" x14ac:dyDescent="0.25">
      <c r="A9" s="232" t="s">
        <v>211</v>
      </c>
      <c r="B9" s="229">
        <f t="shared" si="0"/>
        <v>1.2881442729183208</v>
      </c>
      <c r="C9" s="230">
        <f>+'GVA &amp; labour productivity'!L68</f>
        <v>0.93287592664049002</v>
      </c>
      <c r="D9" s="231">
        <f>+'GVA &amp; labour productivity'!E55</f>
        <v>217</v>
      </c>
      <c r="E9" s="231">
        <f>+'GVA &amp; labour productivity'!F55</f>
        <v>595</v>
      </c>
      <c r="F9" s="230">
        <f>+'GVA &amp; labour productivity'!K55</f>
        <v>1.1077645617438359</v>
      </c>
      <c r="G9" s="230">
        <f>+'GVA &amp; labour productivity'!L55</f>
        <v>2.3959088346621567</v>
      </c>
      <c r="H9" s="212"/>
      <c r="I9" s="212"/>
      <c r="J9" s="212"/>
      <c r="K9" s="213"/>
      <c r="L9" s="212"/>
      <c r="M9" s="212"/>
      <c r="N9" s="212"/>
      <c r="O9" s="212"/>
      <c r="P9" s="212"/>
    </row>
    <row r="10" spans="1:16" x14ac:dyDescent="0.25">
      <c r="A10" s="232" t="s">
        <v>212</v>
      </c>
      <c r="B10" s="229">
        <f t="shared" si="0"/>
        <v>1.6773989942048715</v>
      </c>
      <c r="C10" s="230">
        <f>+'GVA &amp; labour productivity'!L69</f>
        <v>1.231468651300559</v>
      </c>
      <c r="D10" s="231">
        <f>+'GVA &amp; labour productivity'!E56</f>
        <v>3348</v>
      </c>
      <c r="E10" s="231">
        <f>+'GVA &amp; labour productivity'!F56</f>
        <v>4661</v>
      </c>
      <c r="F10" s="230">
        <f>+'GVA &amp; labour productivity'!K56</f>
        <v>17.091224666904896</v>
      </c>
      <c r="G10" s="230">
        <f>+'GVA &amp; labour productivity'!L56</f>
        <v>18.768623661109768</v>
      </c>
      <c r="H10" s="212"/>
      <c r="I10" s="212"/>
      <c r="J10" s="212"/>
      <c r="K10" s="213"/>
      <c r="L10" s="212"/>
      <c r="M10" s="212"/>
      <c r="N10" s="212"/>
      <c r="O10" s="212"/>
      <c r="P10" s="212"/>
    </row>
    <row r="11" spans="1:16" x14ac:dyDescent="0.25">
      <c r="A11" s="232" t="s">
        <v>213</v>
      </c>
      <c r="B11" s="229">
        <f t="shared" si="0"/>
        <v>0.57810334663721052</v>
      </c>
      <c r="C11" s="230">
        <f>+'GVA &amp; labour productivity'!L70</f>
        <v>2.8565489318433728</v>
      </c>
      <c r="D11" s="231">
        <f>+'GVA &amp; labour productivity'!E57</f>
        <v>461</v>
      </c>
      <c r="E11" s="231">
        <f>+'GVA &amp; labour productivity'!F57</f>
        <v>728</v>
      </c>
      <c r="F11" s="230">
        <f>+'GVA &amp; labour productivity'!K57</f>
        <v>2.3533615804788401</v>
      </c>
      <c r="G11" s="230">
        <f>+'GVA &amp; labour productivity'!L57</f>
        <v>2.9314649271160507</v>
      </c>
      <c r="H11" s="212"/>
      <c r="I11" s="212"/>
      <c r="J11" s="212"/>
      <c r="K11" s="213"/>
      <c r="L11" s="212"/>
      <c r="M11" s="212"/>
      <c r="N11" s="212"/>
      <c r="O11" s="212"/>
      <c r="P11" s="212"/>
    </row>
    <row r="12" spans="1:16" x14ac:dyDescent="0.25">
      <c r="A12" s="233" t="s">
        <v>245</v>
      </c>
      <c r="B12" s="229">
        <f t="shared" si="0"/>
        <v>0.71822102702934831</v>
      </c>
      <c r="C12" s="230">
        <f>+'GVA &amp; labour productivity'!L71</f>
        <v>0.40920488874755162</v>
      </c>
      <c r="D12" s="231">
        <f>+'GVA &amp; labour productivity'!E58</f>
        <v>1078</v>
      </c>
      <c r="E12" s="231">
        <f>+'GVA &amp; labour productivity'!F58</f>
        <v>1545</v>
      </c>
      <c r="F12" s="230">
        <f>+'GVA &amp; labour productivity'!K58</f>
        <v>5.503088468017765</v>
      </c>
      <c r="G12" s="230">
        <f>+'GVA &amp; labour productivity'!L58</f>
        <v>6.2213094950471133</v>
      </c>
      <c r="H12" s="212"/>
      <c r="I12" s="212"/>
      <c r="J12" s="212"/>
      <c r="K12" s="213"/>
      <c r="L12" s="212"/>
      <c r="M12" s="212"/>
      <c r="N12" s="212"/>
      <c r="O12" s="212"/>
      <c r="P12" s="212"/>
    </row>
    <row r="13" spans="1:16" x14ac:dyDescent="0.25">
      <c r="A13" s="234" t="s">
        <v>246</v>
      </c>
      <c r="B13" s="235">
        <f t="shared" si="0"/>
        <v>0</v>
      </c>
      <c r="C13" s="236">
        <f>+'GVA &amp; labour productivity'!L73</f>
        <v>1</v>
      </c>
      <c r="D13" s="237">
        <f>+'GVA &amp; labour productivity'!E60</f>
        <v>19589</v>
      </c>
      <c r="E13" s="237">
        <f>+'GVA &amp; labour productivity'!F60</f>
        <v>24834</v>
      </c>
      <c r="F13" s="236">
        <f>+'GVA &amp; labour productivity'!K60</f>
        <v>100.00000000000001</v>
      </c>
      <c r="G13" s="236">
        <f>+'GVA &amp; labour productivity'!L60</f>
        <v>100</v>
      </c>
      <c r="H13" s="238"/>
      <c r="I13" s="238"/>
      <c r="J13" s="238"/>
      <c r="K13" s="239"/>
      <c r="L13" s="238"/>
      <c r="M13" s="238"/>
      <c r="N13" s="238"/>
      <c r="O13" s="238"/>
      <c r="P13" s="238"/>
    </row>
    <row r="14" spans="1:16" x14ac:dyDescent="0.25">
      <c r="A14" s="240" t="s">
        <v>247</v>
      </c>
      <c r="B14" s="241"/>
      <c r="C14" s="241"/>
      <c r="D14" s="242">
        <f>SUM(D6:D12)</f>
        <v>19589</v>
      </c>
      <c r="E14" s="242">
        <f>SUM(E6:E12)</f>
        <v>24834</v>
      </c>
      <c r="F14" s="243">
        <f>SUM(F6:F12)</f>
        <v>100.00000000000001</v>
      </c>
      <c r="G14" s="243">
        <f>SUM(G6:G12)</f>
        <v>100</v>
      </c>
      <c r="H14" s="244"/>
      <c r="I14" s="244"/>
      <c r="J14" s="244"/>
      <c r="K14" s="245"/>
      <c r="L14" s="244"/>
      <c r="M14" s="244"/>
      <c r="N14" s="244"/>
      <c r="O14" s="244"/>
      <c r="P14" s="244"/>
    </row>
    <row r="15" spans="1:16" x14ac:dyDescent="0.25">
      <c r="A15" s="240"/>
      <c r="B15" s="246"/>
      <c r="C15" s="246"/>
      <c r="D15" s="247"/>
      <c r="E15" s="247"/>
      <c r="F15" s="248"/>
      <c r="G15" s="248"/>
      <c r="H15" s="244"/>
      <c r="I15" s="244"/>
      <c r="J15" s="244"/>
      <c r="K15" s="245"/>
      <c r="L15" s="244"/>
      <c r="M15" s="244"/>
      <c r="N15" s="244"/>
      <c r="O15" s="244"/>
      <c r="P15" s="244"/>
    </row>
    <row r="16" spans="1:16" x14ac:dyDescent="0.25">
      <c r="A16" s="240"/>
      <c r="B16" s="246"/>
      <c r="C16" s="246"/>
      <c r="D16" s="247"/>
      <c r="E16" s="247"/>
      <c r="F16" s="248"/>
      <c r="G16" s="248"/>
      <c r="H16" s="244"/>
      <c r="I16" s="244"/>
      <c r="J16" s="244"/>
      <c r="K16" s="245"/>
      <c r="L16" s="244"/>
      <c r="M16" s="244"/>
      <c r="N16" s="244"/>
      <c r="O16" s="244"/>
      <c r="P16" s="244"/>
    </row>
    <row r="17" spans="1:16" x14ac:dyDescent="0.25">
      <c r="A17" s="240"/>
      <c r="B17" s="246"/>
      <c r="C17" s="246"/>
      <c r="D17" s="247"/>
      <c r="E17" s="247"/>
      <c r="F17" s="248"/>
      <c r="G17" s="248"/>
      <c r="H17" s="244"/>
      <c r="I17" s="244"/>
      <c r="J17" s="244"/>
      <c r="K17" s="245"/>
      <c r="L17" s="244"/>
      <c r="M17" s="244"/>
      <c r="N17" s="244"/>
      <c r="O17" s="244"/>
      <c r="P17" s="244"/>
    </row>
    <row r="18" spans="1:16" x14ac:dyDescent="0.25">
      <c r="A18" s="240"/>
      <c r="B18" s="246"/>
      <c r="C18" s="246"/>
      <c r="D18" s="247"/>
      <c r="E18" s="247"/>
      <c r="F18" s="248"/>
      <c r="G18" s="248"/>
      <c r="H18" s="244"/>
      <c r="I18" s="244"/>
      <c r="J18" s="244"/>
      <c r="K18" s="245"/>
      <c r="L18" s="244"/>
      <c r="M18" s="244"/>
      <c r="N18" s="244"/>
      <c r="O18" s="244"/>
      <c r="P18" s="244"/>
    </row>
    <row r="19" spans="1:16" x14ac:dyDescent="0.25">
      <c r="A19" s="240"/>
      <c r="B19" s="246"/>
      <c r="C19" s="246"/>
      <c r="D19" s="247"/>
      <c r="E19" s="247"/>
      <c r="F19" s="248"/>
      <c r="G19" s="248"/>
      <c r="H19" s="244"/>
      <c r="I19" s="244"/>
      <c r="J19" s="244"/>
      <c r="K19" s="245"/>
      <c r="L19" s="244"/>
      <c r="M19" s="244"/>
      <c r="N19" s="244"/>
      <c r="O19" s="244"/>
      <c r="P19" s="244"/>
    </row>
    <row r="20" spans="1:16" x14ac:dyDescent="0.25">
      <c r="A20" s="212"/>
      <c r="B20" s="249"/>
      <c r="C20" s="212"/>
      <c r="D20" s="250"/>
      <c r="E20" s="212"/>
      <c r="F20" s="212"/>
      <c r="G20" s="212"/>
      <c r="H20" s="212"/>
      <c r="I20" s="212"/>
      <c r="J20" s="212"/>
      <c r="K20" s="213"/>
      <c r="L20" s="212"/>
      <c r="M20" s="212"/>
      <c r="N20" s="212"/>
      <c r="O20" s="212"/>
      <c r="P20" s="212"/>
    </row>
    <row r="21" spans="1:16" ht="30.6" x14ac:dyDescent="0.25">
      <c r="A21" s="215" t="s">
        <v>232</v>
      </c>
      <c r="B21" s="216" t="s">
        <v>239</v>
      </c>
      <c r="C21" s="217" t="s">
        <v>240</v>
      </c>
      <c r="D21" s="251" t="s">
        <v>241</v>
      </c>
      <c r="E21" s="252"/>
      <c r="F21" s="251" t="s">
        <v>242</v>
      </c>
      <c r="G21" s="252"/>
      <c r="H21" s="212"/>
      <c r="I21" s="212"/>
      <c r="J21" s="212"/>
      <c r="K21" s="213"/>
      <c r="L21" s="212"/>
      <c r="M21" s="212"/>
      <c r="N21" s="212"/>
      <c r="O21" s="212"/>
      <c r="P21" s="212"/>
    </row>
    <row r="22" spans="1:16" ht="12" customHeight="1" x14ac:dyDescent="0.25">
      <c r="A22" s="222"/>
      <c r="B22" s="224" t="s">
        <v>232</v>
      </c>
      <c r="C22" s="224">
        <v>2005</v>
      </c>
      <c r="D22" s="225">
        <v>2000</v>
      </c>
      <c r="E22" s="225">
        <v>2005</v>
      </c>
      <c r="F22" s="225">
        <v>2000</v>
      </c>
      <c r="G22" s="225">
        <v>2005</v>
      </c>
      <c r="H22" s="212"/>
      <c r="I22" s="212"/>
      <c r="J22" s="212"/>
      <c r="K22" s="213"/>
      <c r="L22" s="212"/>
      <c r="M22" s="212"/>
      <c r="N22" s="212"/>
      <c r="O22" s="212"/>
      <c r="P22" s="212"/>
    </row>
    <row r="23" spans="1:16" x14ac:dyDescent="0.25">
      <c r="A23" s="228" t="s">
        <v>8</v>
      </c>
      <c r="B23" s="229">
        <f t="shared" ref="B23:B30" si="1">+G23-F23</f>
        <v>-7.5882292821827377</v>
      </c>
      <c r="C23" s="230">
        <f>+'GVA &amp; labour productivity'!M65</f>
        <v>0.88448515999203914</v>
      </c>
      <c r="D23" s="231">
        <f>+'GVA &amp; labour productivity'!F52</f>
        <v>14993</v>
      </c>
      <c r="E23" s="231">
        <f>+'GVA &amp; labour productivity'!G52</f>
        <v>14302</v>
      </c>
      <c r="F23" s="230">
        <f>+'GVA &amp; labour productivity'!L52</f>
        <v>60.372875895949107</v>
      </c>
      <c r="G23" s="230">
        <f>+'GVA &amp; labour productivity'!M52</f>
        <v>52.78464661376637</v>
      </c>
      <c r="H23" s="212"/>
      <c r="I23" s="212"/>
      <c r="J23" s="212"/>
      <c r="K23" s="213"/>
      <c r="L23" s="212"/>
      <c r="M23" s="212"/>
      <c r="N23" s="212"/>
      <c r="O23" s="212"/>
      <c r="P23" s="212"/>
    </row>
    <row r="24" spans="1:16" x14ac:dyDescent="0.25">
      <c r="A24" s="232" t="s">
        <v>209</v>
      </c>
      <c r="B24" s="229">
        <f t="shared" si="1"/>
        <v>6.3998301740720187E-2</v>
      </c>
      <c r="C24" s="230">
        <f>+'GVA &amp; labour productivity'!M66</f>
        <v>1.2598886018580435</v>
      </c>
      <c r="D24" s="231">
        <f>+'GVA &amp; labour productivity'!F53</f>
        <v>172</v>
      </c>
      <c r="E24" s="231">
        <f>+'GVA &amp; labour productivity'!G53</f>
        <v>205</v>
      </c>
      <c r="F24" s="230">
        <f>+'GVA &amp; labour productivity'!L53</f>
        <v>0.6925988564065394</v>
      </c>
      <c r="G24" s="230">
        <f>+'GVA &amp; labour productivity'!M53</f>
        <v>0.75659715814725959</v>
      </c>
      <c r="H24" s="212"/>
      <c r="I24" s="212"/>
      <c r="J24" s="212"/>
      <c r="K24" s="213"/>
      <c r="L24" s="212"/>
      <c r="M24" s="212"/>
      <c r="N24" s="212"/>
      <c r="O24" s="212"/>
      <c r="P24" s="212"/>
    </row>
    <row r="25" spans="1:16" x14ac:dyDescent="0.25">
      <c r="A25" s="232" t="s">
        <v>210</v>
      </c>
      <c r="B25" s="229">
        <f t="shared" si="1"/>
        <v>1.111513908711105</v>
      </c>
      <c r="C25" s="230">
        <f>+'GVA &amp; labour productivity'!M67</f>
        <v>1.315858669780771</v>
      </c>
      <c r="D25" s="231">
        <f>+'GVA &amp; labour productivity'!F54</f>
        <v>2140</v>
      </c>
      <c r="E25" s="231">
        <f>+'GVA &amp; labour productivity'!G54</f>
        <v>2636</v>
      </c>
      <c r="F25" s="230">
        <f>+'GVA &amp; labour productivity'!L54</f>
        <v>8.617218329709269</v>
      </c>
      <c r="G25" s="230">
        <f>+'GVA &amp; labour productivity'!M54</f>
        <v>9.728732238420374</v>
      </c>
      <c r="H25" s="212"/>
      <c r="I25" s="212"/>
      <c r="J25" s="212"/>
      <c r="K25" s="213"/>
      <c r="L25" s="212"/>
      <c r="M25" s="212"/>
      <c r="N25" s="212"/>
      <c r="O25" s="212"/>
      <c r="P25" s="212"/>
    </row>
    <row r="26" spans="1:16" x14ac:dyDescent="0.25">
      <c r="A26" s="232" t="s">
        <v>211</v>
      </c>
      <c r="B26" s="229">
        <f t="shared" si="1"/>
        <v>1.2542111136677936</v>
      </c>
      <c r="C26" s="230">
        <f>+'GVA &amp; labour productivity'!M68</f>
        <v>1.029375434170501</v>
      </c>
      <c r="D26" s="231">
        <f>+'GVA &amp; labour productivity'!F55</f>
        <v>595</v>
      </c>
      <c r="E26" s="231">
        <f>+'GVA &amp; labour productivity'!G55</f>
        <v>989</v>
      </c>
      <c r="F26" s="230">
        <f>+'GVA &amp; labour productivity'!L55</f>
        <v>2.3959088346621567</v>
      </c>
      <c r="G26" s="230">
        <f>+'GVA &amp; labour productivity'!M55</f>
        <v>3.6501199483299502</v>
      </c>
      <c r="H26" s="212"/>
      <c r="I26" s="212"/>
      <c r="J26" s="212"/>
      <c r="K26" s="213"/>
      <c r="L26" s="212"/>
      <c r="M26" s="212"/>
      <c r="N26" s="212"/>
      <c r="O26" s="212"/>
      <c r="P26" s="212"/>
    </row>
    <row r="27" spans="1:16" x14ac:dyDescent="0.25">
      <c r="A27" s="232" t="s">
        <v>212</v>
      </c>
      <c r="B27" s="229">
        <f t="shared" si="1"/>
        <v>2.4087153313242595</v>
      </c>
      <c r="C27" s="230">
        <f>+'GVA &amp; labour productivity'!M69</f>
        <v>1.0250529973287672</v>
      </c>
      <c r="D27" s="231">
        <f>+'GVA &amp; labour productivity'!F56</f>
        <v>4661</v>
      </c>
      <c r="E27" s="231">
        <f>+'GVA &amp; labour productivity'!G56</f>
        <v>5738</v>
      </c>
      <c r="F27" s="230">
        <f>+'GVA &amp; labour productivity'!L56</f>
        <v>18.768623661109768</v>
      </c>
      <c r="G27" s="230">
        <f>+'GVA &amp; labour productivity'!M56</f>
        <v>21.177338992434027</v>
      </c>
      <c r="H27" s="212"/>
      <c r="I27" s="212"/>
      <c r="J27" s="212"/>
      <c r="K27" s="213"/>
      <c r="L27" s="212"/>
      <c r="M27" s="212"/>
      <c r="N27" s="212"/>
      <c r="O27" s="212"/>
      <c r="P27" s="212"/>
    </row>
    <row r="28" spans="1:16" x14ac:dyDescent="0.25">
      <c r="A28" s="232" t="s">
        <v>213</v>
      </c>
      <c r="B28" s="229">
        <f t="shared" si="1"/>
        <v>1.2464276729946704</v>
      </c>
      <c r="C28" s="230">
        <f>+'GVA &amp; labour productivity'!M70</f>
        <v>2.7509943659702532</v>
      </c>
      <c r="D28" s="231">
        <f>+'GVA &amp; labour productivity'!F57</f>
        <v>728</v>
      </c>
      <c r="E28" s="231">
        <f>+'GVA &amp; labour productivity'!G57</f>
        <v>1132</v>
      </c>
      <c r="F28" s="230">
        <f>+'GVA &amp; labour productivity'!L57</f>
        <v>2.9314649271160507</v>
      </c>
      <c r="G28" s="230">
        <f>+'GVA &amp; labour productivity'!M57</f>
        <v>4.1778926001107211</v>
      </c>
      <c r="H28" s="212"/>
      <c r="I28" s="212"/>
      <c r="J28" s="212"/>
      <c r="K28" s="213"/>
      <c r="L28" s="212"/>
      <c r="M28" s="212"/>
      <c r="N28" s="212"/>
      <c r="O28" s="212"/>
      <c r="P28" s="212"/>
    </row>
    <row r="29" spans="1:16" x14ac:dyDescent="0.25">
      <c r="A29" s="233" t="s">
        <v>245</v>
      </c>
      <c r="B29" s="229">
        <f t="shared" si="1"/>
        <v>1.5033629537441762</v>
      </c>
      <c r="C29" s="230">
        <f>+'GVA &amp; labour productivity'!M71</f>
        <v>0.33649335858835605</v>
      </c>
      <c r="D29" s="231">
        <f>+'GVA &amp; labour productivity'!F58</f>
        <v>1545</v>
      </c>
      <c r="E29" s="231">
        <f>+'GVA &amp; labour productivity'!G58</f>
        <v>2093</v>
      </c>
      <c r="F29" s="230">
        <f>+'GVA &amp; labour productivity'!L58</f>
        <v>6.2213094950471133</v>
      </c>
      <c r="G29" s="230">
        <f>+'GVA &amp; labour productivity'!M58</f>
        <v>7.7246724487912894</v>
      </c>
      <c r="H29" s="212"/>
      <c r="I29" s="212"/>
      <c r="J29" s="212"/>
      <c r="K29" s="213"/>
      <c r="L29" s="212"/>
      <c r="M29" s="212"/>
      <c r="N29" s="212"/>
      <c r="O29" s="212"/>
      <c r="P29" s="212"/>
    </row>
    <row r="30" spans="1:16" x14ac:dyDescent="0.25">
      <c r="A30" s="234" t="s">
        <v>246</v>
      </c>
      <c r="B30" s="235">
        <f t="shared" si="1"/>
        <v>0</v>
      </c>
      <c r="C30" s="236">
        <f>+'GVA &amp; labour productivity'!M73</f>
        <v>1</v>
      </c>
      <c r="D30" s="237">
        <f>+'GVA &amp; labour productivity'!F60</f>
        <v>24834</v>
      </c>
      <c r="E30" s="237">
        <f>+'GVA &amp; labour productivity'!G60</f>
        <v>27095</v>
      </c>
      <c r="F30" s="236">
        <f>+'GVA &amp; labour productivity'!L60</f>
        <v>100</v>
      </c>
      <c r="G30" s="236">
        <f>+'GVA &amp; labour productivity'!M60</f>
        <v>100</v>
      </c>
      <c r="H30" s="212"/>
      <c r="I30" s="212"/>
      <c r="J30" s="212"/>
      <c r="K30" s="213"/>
      <c r="L30" s="212"/>
      <c r="M30" s="212"/>
      <c r="N30" s="212"/>
      <c r="O30" s="212"/>
      <c r="P30" s="212"/>
    </row>
    <row r="31" spans="1:16" x14ac:dyDescent="0.25">
      <c r="A31" s="240" t="s">
        <v>247</v>
      </c>
      <c r="B31" s="241"/>
      <c r="C31" s="241"/>
      <c r="D31" s="242">
        <f>SUM(D23:D29)</f>
        <v>24834</v>
      </c>
      <c r="E31" s="242">
        <f>SUM(E23:E29)</f>
        <v>27095</v>
      </c>
      <c r="F31" s="243">
        <f>SUM(F23:F29)</f>
        <v>100</v>
      </c>
      <c r="G31" s="243">
        <f>SUM(G23:G29)</f>
        <v>100</v>
      </c>
      <c r="H31" s="212"/>
      <c r="I31" s="212"/>
      <c r="J31" s="212"/>
      <c r="K31" s="213"/>
      <c r="L31" s="212"/>
      <c r="M31" s="212"/>
      <c r="N31" s="212"/>
      <c r="O31" s="212"/>
      <c r="P31" s="212"/>
    </row>
    <row r="32" spans="1:16" x14ac:dyDescent="0.25">
      <c r="A32" s="240"/>
      <c r="B32" s="253"/>
      <c r="C32" s="246"/>
      <c r="D32" s="247"/>
      <c r="E32" s="247"/>
      <c r="F32" s="254"/>
      <c r="G32" s="254"/>
      <c r="H32" s="212"/>
      <c r="I32" s="212"/>
      <c r="J32" s="212"/>
      <c r="K32" s="213"/>
      <c r="L32" s="212"/>
      <c r="M32" s="212"/>
      <c r="N32" s="212"/>
      <c r="O32" s="212"/>
      <c r="P32" s="212"/>
    </row>
    <row r="33" spans="1:16" x14ac:dyDescent="0.25">
      <c r="A33" s="240"/>
      <c r="B33" s="253"/>
      <c r="C33" s="246"/>
      <c r="D33" s="247"/>
      <c r="E33" s="247"/>
      <c r="F33" s="254"/>
      <c r="G33" s="254"/>
      <c r="H33" s="212"/>
      <c r="I33" s="212"/>
      <c r="J33" s="212"/>
      <c r="K33" s="213"/>
      <c r="L33" s="212"/>
      <c r="M33" s="212"/>
      <c r="N33" s="212"/>
      <c r="O33" s="212"/>
      <c r="P33" s="212"/>
    </row>
    <row r="34" spans="1:16" x14ac:dyDescent="0.25">
      <c r="A34" s="240"/>
      <c r="B34" s="253"/>
      <c r="C34" s="246"/>
      <c r="D34" s="247"/>
      <c r="E34" s="247"/>
      <c r="F34" s="254"/>
      <c r="G34" s="254"/>
      <c r="H34" s="212"/>
      <c r="I34" s="212"/>
      <c r="J34" s="212"/>
      <c r="K34" s="213"/>
      <c r="L34" s="212"/>
      <c r="M34" s="212"/>
      <c r="N34" s="212"/>
      <c r="O34" s="212"/>
      <c r="P34" s="212"/>
    </row>
    <row r="35" spans="1:16" x14ac:dyDescent="0.25">
      <c r="A35" s="240"/>
      <c r="B35" s="253"/>
      <c r="C35" s="246"/>
      <c r="D35" s="247"/>
      <c r="E35" s="247"/>
      <c r="F35" s="254"/>
      <c r="G35" s="254"/>
      <c r="H35" s="212"/>
      <c r="I35" s="212"/>
      <c r="J35" s="212"/>
      <c r="K35" s="213"/>
      <c r="L35" s="212"/>
      <c r="M35" s="212"/>
      <c r="N35" s="212"/>
      <c r="O35" s="212"/>
      <c r="P35" s="212"/>
    </row>
    <row r="36" spans="1:16" x14ac:dyDescent="0.25">
      <c r="A36" s="240"/>
      <c r="B36" s="253"/>
      <c r="C36" s="246"/>
      <c r="D36" s="247"/>
      <c r="E36" s="247"/>
      <c r="F36" s="254"/>
      <c r="G36" s="254"/>
      <c r="H36" s="212"/>
      <c r="I36" s="212"/>
      <c r="J36" s="212"/>
      <c r="K36" s="213"/>
      <c r="L36" s="212"/>
      <c r="M36" s="212"/>
      <c r="N36" s="212"/>
      <c r="O36" s="212"/>
      <c r="P36" s="212"/>
    </row>
    <row r="37" spans="1:16" x14ac:dyDescent="0.25">
      <c r="A37" s="212"/>
      <c r="B37" s="249"/>
      <c r="C37" s="212"/>
      <c r="D37" s="212"/>
      <c r="E37" s="212"/>
      <c r="F37" s="212"/>
      <c r="G37" s="212"/>
      <c r="H37" s="212"/>
      <c r="I37" s="212"/>
      <c r="J37" s="212"/>
      <c r="K37" s="213"/>
      <c r="L37" s="212"/>
      <c r="M37" s="212"/>
      <c r="N37" s="212"/>
      <c r="O37" s="212"/>
      <c r="P37" s="212"/>
    </row>
    <row r="38" spans="1:16" ht="30.6" x14ac:dyDescent="0.25">
      <c r="A38" s="215" t="s">
        <v>233</v>
      </c>
      <c r="B38" s="216" t="s">
        <v>239</v>
      </c>
      <c r="C38" s="255" t="s">
        <v>240</v>
      </c>
      <c r="D38" s="218" t="s">
        <v>241</v>
      </c>
      <c r="E38" s="219"/>
      <c r="F38" s="218" t="s">
        <v>242</v>
      </c>
      <c r="G38" s="219"/>
      <c r="H38" s="244"/>
      <c r="I38" s="244"/>
      <c r="J38" s="244"/>
      <c r="K38" s="245"/>
      <c r="L38" s="244"/>
      <c r="M38" s="244"/>
      <c r="N38" s="244"/>
      <c r="O38" s="244"/>
      <c r="P38" s="244"/>
    </row>
    <row r="39" spans="1:16" ht="12" customHeight="1" x14ac:dyDescent="0.25">
      <c r="A39" s="222"/>
      <c r="B39" s="256" t="s">
        <v>233</v>
      </c>
      <c r="C39" s="257">
        <v>2010</v>
      </c>
      <c r="D39" s="258">
        <v>2005</v>
      </c>
      <c r="E39" s="258">
        <v>2010</v>
      </c>
      <c r="F39" s="258">
        <v>2005</v>
      </c>
      <c r="G39" s="258">
        <v>2010</v>
      </c>
      <c r="H39" s="212"/>
      <c r="I39" s="212"/>
      <c r="J39" s="212"/>
      <c r="K39" s="213"/>
      <c r="L39" s="212"/>
      <c r="M39" s="212"/>
      <c r="N39" s="212"/>
      <c r="O39" s="212"/>
      <c r="P39" s="212"/>
    </row>
    <row r="40" spans="1:16" x14ac:dyDescent="0.25">
      <c r="A40" s="228" t="s">
        <v>8</v>
      </c>
      <c r="B40" s="229">
        <f t="shared" ref="B40:B47" si="2">+G40-F40</f>
        <v>-7.1125943621335068</v>
      </c>
      <c r="C40" s="230">
        <f>+'GVA &amp; labour productivity'!N65</f>
        <v>0.83451645720396472</v>
      </c>
      <c r="D40" s="231">
        <f>+'GVA &amp; labour productivity'!G52</f>
        <v>14302</v>
      </c>
      <c r="E40" s="231">
        <f>+'GVA &amp; labour productivity'!H52</f>
        <v>13286</v>
      </c>
      <c r="F40" s="230">
        <f>+'GVA &amp; labour productivity'!M52</f>
        <v>52.78464661376637</v>
      </c>
      <c r="G40" s="230">
        <f>+'GVA &amp; labour productivity'!N52</f>
        <v>45.672052251632863</v>
      </c>
      <c r="H40" s="212"/>
      <c r="I40" s="212"/>
      <c r="J40" s="212"/>
      <c r="K40" s="213"/>
      <c r="L40" s="212"/>
      <c r="M40" s="212"/>
      <c r="N40" s="212"/>
      <c r="O40" s="212"/>
      <c r="P40" s="212"/>
    </row>
    <row r="41" spans="1:16" x14ac:dyDescent="0.25">
      <c r="A41" s="232" t="s">
        <v>209</v>
      </c>
      <c r="B41" s="229">
        <f t="shared" si="2"/>
        <v>-3.126199142329944E-2</v>
      </c>
      <c r="C41" s="230">
        <f>+'GVA &amp; labour productivity'!N66</f>
        <v>0.91089737143222438</v>
      </c>
      <c r="D41" s="231">
        <f>+'GVA &amp; labour productivity'!G53</f>
        <v>205</v>
      </c>
      <c r="E41" s="231">
        <f>+'GVA &amp; labour productivity'!H53</f>
        <v>211</v>
      </c>
      <c r="F41" s="230">
        <f>+'GVA &amp; labour productivity'!M53</f>
        <v>0.75659715814725959</v>
      </c>
      <c r="G41" s="230">
        <f>+'GVA &amp; labour productivity'!N53</f>
        <v>0.72533516672396015</v>
      </c>
      <c r="H41" s="212"/>
      <c r="I41" s="212"/>
      <c r="J41" s="212"/>
      <c r="K41" s="213"/>
      <c r="L41" s="212"/>
      <c r="M41" s="212"/>
      <c r="N41" s="212"/>
      <c r="O41" s="212"/>
      <c r="P41" s="212"/>
    </row>
    <row r="42" spans="1:16" x14ac:dyDescent="0.25">
      <c r="A42" s="232" t="s">
        <v>210</v>
      </c>
      <c r="B42" s="229">
        <f t="shared" si="2"/>
        <v>0.36752076948612356</v>
      </c>
      <c r="C42" s="230">
        <f>+'GVA &amp; labour productivity'!N67</f>
        <v>1.8765690175715861</v>
      </c>
      <c r="D42" s="231">
        <f>+'GVA &amp; labour productivity'!G54</f>
        <v>2636</v>
      </c>
      <c r="E42" s="231">
        <f>+'GVA &amp; labour productivity'!H54</f>
        <v>2937</v>
      </c>
      <c r="F42" s="230">
        <f>+'GVA &amp; labour productivity'!M54</f>
        <v>9.728732238420374</v>
      </c>
      <c r="G42" s="230">
        <f>+'GVA &amp; labour productivity'!N54</f>
        <v>10.096253007906498</v>
      </c>
      <c r="H42" s="212"/>
      <c r="I42" s="212"/>
      <c r="J42" s="212"/>
      <c r="K42" s="213"/>
      <c r="L42" s="212"/>
      <c r="M42" s="212"/>
      <c r="N42" s="212"/>
      <c r="O42" s="212"/>
      <c r="P42" s="212"/>
    </row>
    <row r="43" spans="1:16" x14ac:dyDescent="0.25">
      <c r="A43" s="232" t="s">
        <v>211</v>
      </c>
      <c r="B43" s="229">
        <f t="shared" si="2"/>
        <v>1.2587834549014008</v>
      </c>
      <c r="C43" s="230">
        <f>+'GVA &amp; labour productivity'!N68</f>
        <v>0.92368464541422413</v>
      </c>
      <c r="D43" s="231">
        <f>+'GVA &amp; labour productivity'!G55</f>
        <v>989</v>
      </c>
      <c r="E43" s="231">
        <f>+'GVA &amp; labour productivity'!H55</f>
        <v>1428</v>
      </c>
      <c r="F43" s="230">
        <f>+'GVA &amp; labour productivity'!M55</f>
        <v>3.6501199483299502</v>
      </c>
      <c r="G43" s="230">
        <f>+'GVA &amp; labour productivity'!N55</f>
        <v>4.908903403231351</v>
      </c>
      <c r="H43" s="212"/>
      <c r="I43" s="212"/>
      <c r="J43" s="212"/>
      <c r="K43" s="213"/>
      <c r="L43" s="212"/>
      <c r="M43" s="212"/>
      <c r="N43" s="212"/>
      <c r="O43" s="212"/>
      <c r="P43" s="212"/>
    </row>
    <row r="44" spans="1:16" x14ac:dyDescent="0.25">
      <c r="A44" s="232" t="s">
        <v>212</v>
      </c>
      <c r="B44" s="229">
        <f t="shared" si="2"/>
        <v>2.6762189312510891</v>
      </c>
      <c r="C44" s="230">
        <f>+'GVA &amp; labour productivity'!N69</f>
        <v>0.89937180777073666</v>
      </c>
      <c r="D44" s="231">
        <f>+'GVA &amp; labour productivity'!G56</f>
        <v>5738</v>
      </c>
      <c r="E44" s="231">
        <f>+'GVA &amp; labour productivity'!H56</f>
        <v>6939</v>
      </c>
      <c r="F44" s="230">
        <f>+'GVA &amp; labour productivity'!M56</f>
        <v>21.177338992434027</v>
      </c>
      <c r="G44" s="230">
        <f>+'GVA &amp; labour productivity'!N56</f>
        <v>23.853557923685116</v>
      </c>
      <c r="H44" s="212"/>
      <c r="I44" s="212"/>
      <c r="J44" s="212"/>
      <c r="K44" s="213"/>
      <c r="L44" s="212"/>
      <c r="M44" s="212"/>
      <c r="N44" s="212"/>
      <c r="O44" s="212"/>
      <c r="P44" s="212"/>
    </row>
    <row r="45" spans="1:16" x14ac:dyDescent="0.25">
      <c r="A45" s="232" t="s">
        <v>213</v>
      </c>
      <c r="B45" s="229">
        <f t="shared" si="2"/>
        <v>1.1022724050456905</v>
      </c>
      <c r="C45" s="230">
        <f>+'GVA &amp; labour productivity'!N70</f>
        <v>2.6232234096783857</v>
      </c>
      <c r="D45" s="231">
        <f>+'GVA &amp; labour productivity'!G57</f>
        <v>1132</v>
      </c>
      <c r="E45" s="231">
        <f>+'GVA &amp; labour productivity'!H57</f>
        <v>1536</v>
      </c>
      <c r="F45" s="230">
        <f>+'GVA &amp; labour productivity'!M57</f>
        <v>4.1778926001107211</v>
      </c>
      <c r="G45" s="230">
        <f>+'GVA &amp; labour productivity'!N57</f>
        <v>5.2801650051564115</v>
      </c>
      <c r="H45" s="212"/>
      <c r="I45" s="212"/>
      <c r="J45" s="212"/>
      <c r="K45" s="213"/>
      <c r="L45" s="212"/>
      <c r="M45" s="212"/>
      <c r="N45" s="212"/>
      <c r="O45" s="212"/>
      <c r="P45" s="212"/>
    </row>
    <row r="46" spans="1:16" x14ac:dyDescent="0.25">
      <c r="A46" s="233" t="s">
        <v>245</v>
      </c>
      <c r="B46" s="229">
        <f t="shared" si="2"/>
        <v>1.7390607928725119</v>
      </c>
      <c r="C46" s="230">
        <f>+'GVA &amp; labour productivity'!N71</f>
        <v>0.25786341974918964</v>
      </c>
      <c r="D46" s="231">
        <f>+'GVA &amp; labour productivity'!G58</f>
        <v>2093</v>
      </c>
      <c r="E46" s="231">
        <f>+'GVA &amp; labour productivity'!H58</f>
        <v>2753</v>
      </c>
      <c r="F46" s="230">
        <f>+'GVA &amp; labour productivity'!M58</f>
        <v>7.7246724487912894</v>
      </c>
      <c r="G46" s="230">
        <f>+'GVA &amp; labour productivity'!N58</f>
        <v>9.4637332416638014</v>
      </c>
      <c r="H46" s="212"/>
      <c r="I46" s="212"/>
      <c r="J46" s="212"/>
      <c r="K46" s="213"/>
      <c r="L46" s="212"/>
      <c r="M46" s="212"/>
      <c r="N46" s="212"/>
      <c r="O46" s="212"/>
      <c r="P46" s="212"/>
    </row>
    <row r="47" spans="1:16" x14ac:dyDescent="0.25">
      <c r="A47" s="234" t="s">
        <v>246</v>
      </c>
      <c r="B47" s="235">
        <f t="shared" si="2"/>
        <v>0</v>
      </c>
      <c r="C47" s="236">
        <f>+'GVA &amp; labour productivity'!N73</f>
        <v>1</v>
      </c>
      <c r="D47" s="237">
        <f>+'GVA &amp; labour productivity'!G60</f>
        <v>27095</v>
      </c>
      <c r="E47" s="237">
        <f>+'GVA &amp; labour productivity'!H60</f>
        <v>29090</v>
      </c>
      <c r="F47" s="236">
        <f>+'GVA &amp; labour productivity'!M60</f>
        <v>100</v>
      </c>
      <c r="G47" s="236">
        <f>+'GVA &amp; labour productivity'!N60</f>
        <v>100</v>
      </c>
      <c r="H47" s="212"/>
      <c r="I47" s="212"/>
      <c r="J47" s="212"/>
      <c r="K47" s="213"/>
      <c r="L47" s="212"/>
      <c r="M47" s="212"/>
      <c r="N47" s="212"/>
      <c r="O47" s="212"/>
      <c r="P47" s="212"/>
    </row>
    <row r="48" spans="1:16" x14ac:dyDescent="0.25">
      <c r="A48" s="240" t="s">
        <v>247</v>
      </c>
      <c r="B48" s="241"/>
      <c r="C48" s="241"/>
      <c r="D48" s="242">
        <f>SUM(D40:D46)</f>
        <v>27095</v>
      </c>
      <c r="E48" s="242">
        <f>SUM(E40:E46)</f>
        <v>29090</v>
      </c>
      <c r="F48" s="243">
        <f>SUM(F40:F46)</f>
        <v>100</v>
      </c>
      <c r="G48" s="243">
        <f>SUM(G40:G46)</f>
        <v>100</v>
      </c>
      <c r="H48" s="212"/>
      <c r="I48" s="212"/>
      <c r="J48" s="212"/>
      <c r="K48" s="213"/>
      <c r="L48" s="212"/>
      <c r="M48" s="212"/>
      <c r="N48" s="212"/>
      <c r="O48" s="212"/>
      <c r="P48" s="212"/>
    </row>
    <row r="55" spans="1:7" ht="40.799999999999997" x14ac:dyDescent="0.25">
      <c r="A55" s="215" t="s">
        <v>234</v>
      </c>
      <c r="B55" s="259" t="s">
        <v>248</v>
      </c>
      <c r="C55" s="255" t="s">
        <v>240</v>
      </c>
      <c r="D55" s="218" t="s">
        <v>241</v>
      </c>
      <c r="E55" s="219"/>
      <c r="F55" s="218" t="s">
        <v>242</v>
      </c>
      <c r="G55" s="219"/>
    </row>
    <row r="56" spans="1:7" ht="12" customHeight="1" x14ac:dyDescent="0.25">
      <c r="A56" s="222"/>
      <c r="B56" s="256" t="s">
        <v>234</v>
      </c>
      <c r="C56" s="257">
        <v>2013</v>
      </c>
      <c r="D56" s="258">
        <v>2010</v>
      </c>
      <c r="E56" s="258">
        <v>2013</v>
      </c>
      <c r="F56" s="258">
        <v>2010</v>
      </c>
      <c r="G56" s="258">
        <v>2013</v>
      </c>
    </row>
    <row r="57" spans="1:7" x14ac:dyDescent="0.25">
      <c r="A57" s="228" t="s">
        <v>8</v>
      </c>
      <c r="B57" s="229">
        <f t="shared" ref="B57:B64" si="3">+G57-F57</f>
        <v>-3.633584390380193</v>
      </c>
      <c r="C57" s="230">
        <f>+'GVA &amp; labour productivity'!O65</f>
        <v>0.8604953691626549</v>
      </c>
      <c r="D57" s="231">
        <f>+'GVA &amp; labour productivity'!H52</f>
        <v>13286</v>
      </c>
      <c r="E57" s="231">
        <f>+'GVA &amp; labour productivity'!I52</f>
        <v>12786</v>
      </c>
      <c r="F57" s="230">
        <f>+'GVA &amp; labour productivity'!N52</f>
        <v>45.672052251632863</v>
      </c>
      <c r="G57" s="230">
        <f>+'GVA &amp; labour productivity'!O52</f>
        <v>42.03846786125267</v>
      </c>
    </row>
    <row r="58" spans="1:7" x14ac:dyDescent="0.25">
      <c r="A58" s="232" t="s">
        <v>209</v>
      </c>
      <c r="B58" s="229">
        <f t="shared" si="3"/>
        <v>5.3885612496819113E-2</v>
      </c>
      <c r="C58" s="230">
        <f>+'GVA &amp; labour productivity'!O66</f>
        <v>0.76851256907083909</v>
      </c>
      <c r="D58" s="231">
        <f>+'GVA &amp; labour productivity'!H53</f>
        <v>211</v>
      </c>
      <c r="E58" s="231">
        <f>+'GVA &amp; labour productivity'!I53</f>
        <v>237</v>
      </c>
      <c r="F58" s="230">
        <f>+'GVA &amp; labour productivity'!N53</f>
        <v>0.72533516672396015</v>
      </c>
      <c r="G58" s="230">
        <f>+'GVA &amp; labour productivity'!O53</f>
        <v>0.77922077922077926</v>
      </c>
    </row>
    <row r="59" spans="1:7" x14ac:dyDescent="0.25">
      <c r="A59" s="232" t="s">
        <v>210</v>
      </c>
      <c r="B59" s="229">
        <f t="shared" si="3"/>
        <v>0.47747705949445596</v>
      </c>
      <c r="C59" s="230">
        <f>+'GVA &amp; labour productivity'!O67</f>
        <v>1.8637800201420662</v>
      </c>
      <c r="D59" s="231">
        <f>+'GVA &amp; labour productivity'!H54</f>
        <v>2937</v>
      </c>
      <c r="E59" s="231">
        <f>+'GVA &amp; labour productivity'!I54</f>
        <v>3216</v>
      </c>
      <c r="F59" s="230">
        <f>+'GVA &amp; labour productivity'!N54</f>
        <v>10.096253007906498</v>
      </c>
      <c r="G59" s="230">
        <f>+'GVA &amp; labour productivity'!O54</f>
        <v>10.573730067400954</v>
      </c>
    </row>
    <row r="60" spans="1:7" x14ac:dyDescent="0.25">
      <c r="A60" s="232" t="s">
        <v>211</v>
      </c>
      <c r="B60" s="229">
        <f t="shared" si="3"/>
        <v>0.92374496106258253</v>
      </c>
      <c r="C60" s="230">
        <f>+'GVA &amp; labour productivity'!O68</f>
        <v>0.80174952720924519</v>
      </c>
      <c r="D60" s="231">
        <f>+'GVA &amp; labour productivity'!H55</f>
        <v>1428</v>
      </c>
      <c r="E60" s="231">
        <f>+'GVA &amp; labour productivity'!I55</f>
        <v>1774</v>
      </c>
      <c r="F60" s="230">
        <f>+'GVA &amp; labour productivity'!N55</f>
        <v>4.908903403231351</v>
      </c>
      <c r="G60" s="230">
        <f>+'GVA &amp; labour productivity'!O55</f>
        <v>5.8326483642939335</v>
      </c>
    </row>
    <row r="61" spans="1:7" x14ac:dyDescent="0.25">
      <c r="A61" s="232" t="s">
        <v>212</v>
      </c>
      <c r="B61" s="229">
        <f t="shared" si="3"/>
        <v>1.2228846211118558</v>
      </c>
      <c r="C61" s="230">
        <f>+'GVA &amp; labour productivity'!O69</f>
        <v>0.84774859621233045</v>
      </c>
      <c r="D61" s="231">
        <f>+'GVA &amp; labour productivity'!H56</f>
        <v>6939</v>
      </c>
      <c r="E61" s="231">
        <f>+'GVA &amp; labour productivity'!I56</f>
        <v>7627</v>
      </c>
      <c r="F61" s="230">
        <f>+'GVA &amp; labour productivity'!N56</f>
        <v>23.853557923685116</v>
      </c>
      <c r="G61" s="230">
        <f>+'GVA &amp; labour productivity'!O56</f>
        <v>25.076442544796972</v>
      </c>
    </row>
    <row r="62" spans="1:7" x14ac:dyDescent="0.25">
      <c r="A62" s="232" t="s">
        <v>213</v>
      </c>
      <c r="B62" s="229">
        <f t="shared" si="3"/>
        <v>0.34863657301225537</v>
      </c>
      <c r="C62" s="230">
        <f>+'GVA &amp; labour productivity'!O70</f>
        <v>2.6293312675380722</v>
      </c>
      <c r="D62" s="231">
        <f>+'GVA &amp; labour productivity'!H57</f>
        <v>1536</v>
      </c>
      <c r="E62" s="231">
        <f>+'GVA &amp; labour productivity'!I57</f>
        <v>1712</v>
      </c>
      <c r="F62" s="230">
        <f>+'GVA &amp; labour productivity'!N57</f>
        <v>5.2801650051564115</v>
      </c>
      <c r="G62" s="230">
        <f>+'GVA &amp; labour productivity'!O57</f>
        <v>5.6288015781686669</v>
      </c>
    </row>
    <row r="63" spans="1:7" x14ac:dyDescent="0.25">
      <c r="A63" s="233" t="s">
        <v>245</v>
      </c>
      <c r="B63" s="229">
        <f t="shared" si="3"/>
        <v>0.60695556320221833</v>
      </c>
      <c r="C63" s="230">
        <f>+'GVA &amp; labour productivity'!O71</f>
        <v>0.27657683696826568</v>
      </c>
      <c r="D63" s="231">
        <f>+'GVA &amp; labour productivity'!H58</f>
        <v>2753</v>
      </c>
      <c r="E63" s="231">
        <f>+'GVA &amp; labour productivity'!I58</f>
        <v>3063</v>
      </c>
      <c r="F63" s="230">
        <f>+'GVA &amp; labour productivity'!N58</f>
        <v>9.4637332416638014</v>
      </c>
      <c r="G63" s="230">
        <f>+'GVA &amp; labour productivity'!O58</f>
        <v>10.07068880486602</v>
      </c>
    </row>
    <row r="64" spans="1:7" x14ac:dyDescent="0.25">
      <c r="A64" s="234" t="s">
        <v>246</v>
      </c>
      <c r="B64" s="235">
        <f t="shared" si="3"/>
        <v>0</v>
      </c>
      <c r="C64" s="236">
        <f>+'GVA &amp; labour productivity'!O73</f>
        <v>1</v>
      </c>
      <c r="D64" s="237">
        <f>+'GVA &amp; labour productivity'!H60</f>
        <v>29090</v>
      </c>
      <c r="E64" s="237">
        <f>+'GVA &amp; labour productivity'!I60</f>
        <v>30415</v>
      </c>
      <c r="F64" s="236">
        <f>+'GVA &amp; labour productivity'!N60</f>
        <v>100</v>
      </c>
      <c r="G64" s="236">
        <f>+'GVA &amp; labour productivity'!O60</f>
        <v>99.999999999999986</v>
      </c>
    </row>
    <row r="65" spans="1:7" x14ac:dyDescent="0.25">
      <c r="A65" s="240" t="s">
        <v>247</v>
      </c>
      <c r="B65" s="241"/>
      <c r="C65" s="241"/>
      <c r="D65" s="242">
        <f>SUM(D57:D63)</f>
        <v>29090</v>
      </c>
      <c r="E65" s="242">
        <f>SUM(E57:E63)</f>
        <v>30415</v>
      </c>
      <c r="F65" s="243">
        <f>SUM(F57:F63)</f>
        <v>100</v>
      </c>
      <c r="G65" s="243">
        <f>SUM(G57:G63)</f>
        <v>99.999999999999986</v>
      </c>
    </row>
  </sheetData>
  <mergeCells count="12">
    <mergeCell ref="A38:A39"/>
    <mergeCell ref="D38:E38"/>
    <mergeCell ref="F38:G38"/>
    <mergeCell ref="A55:A56"/>
    <mergeCell ref="D55:E55"/>
    <mergeCell ref="F55:G55"/>
    <mergeCell ref="A4:A5"/>
    <mergeCell ref="D4:E4"/>
    <mergeCell ref="F4:G4"/>
    <mergeCell ref="A21:A22"/>
    <mergeCell ref="D21:E21"/>
    <mergeCell ref="F21:G2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2" x14ac:dyDescent="0.25"/>
  <cols>
    <col min="1" max="1" width="37.5703125" customWidth="1"/>
    <col min="2" max="6" width="12.85546875" customWidth="1"/>
    <col min="7" max="7" width="3.42578125" customWidth="1"/>
  </cols>
  <sheetData>
    <row r="1" spans="1:6" ht="14.4" x14ac:dyDescent="0.3">
      <c r="A1" s="260" t="s">
        <v>249</v>
      </c>
      <c r="B1" s="261"/>
      <c r="C1" s="262"/>
      <c r="D1" s="262"/>
      <c r="E1" s="262"/>
      <c r="F1" s="262"/>
    </row>
    <row r="2" spans="1:6" ht="11.25" customHeight="1" x14ac:dyDescent="0.25">
      <c r="A2" s="29" t="s">
        <v>237</v>
      </c>
      <c r="B2" s="261"/>
      <c r="C2" s="262"/>
      <c r="D2" s="262"/>
      <c r="E2" s="262"/>
      <c r="F2" s="262"/>
    </row>
    <row r="3" spans="1:6" ht="11.25" customHeight="1" x14ac:dyDescent="0.25">
      <c r="A3" s="29"/>
      <c r="B3" s="261"/>
      <c r="C3" s="262"/>
      <c r="D3" s="262"/>
      <c r="E3" s="262"/>
      <c r="F3" s="262"/>
    </row>
    <row r="4" spans="1:6" ht="24" x14ac:dyDescent="0.25">
      <c r="A4" s="263"/>
      <c r="B4" s="264" t="s">
        <v>250</v>
      </c>
      <c r="C4" s="264" t="s">
        <v>251</v>
      </c>
      <c r="D4" s="262"/>
    </row>
    <row r="5" spans="1:6" ht="11.25" customHeight="1" x14ac:dyDescent="0.25">
      <c r="A5" s="265" t="s">
        <v>231</v>
      </c>
      <c r="B5" s="266">
        <f>+F19</f>
        <v>4.6965047839415429E-2</v>
      </c>
      <c r="C5" s="266">
        <f>+B19-F19</f>
        <v>2.4346220254976361E-3</v>
      </c>
      <c r="D5" s="262"/>
    </row>
    <row r="6" spans="1:6" ht="11.25" customHeight="1" x14ac:dyDescent="0.25">
      <c r="A6" s="265" t="s">
        <v>232</v>
      </c>
      <c r="B6" s="266">
        <f>+F29</f>
        <v>0.10676769580707508</v>
      </c>
      <c r="C6" s="266">
        <f>+B29-F29</f>
        <v>6.2824974880979906E-3</v>
      </c>
      <c r="D6" s="262"/>
    </row>
    <row r="7" spans="1:6" ht="11.25" customHeight="1" x14ac:dyDescent="0.25">
      <c r="A7" s="265" t="s">
        <v>233</v>
      </c>
      <c r="B7" s="266">
        <f>+F39</f>
        <v>8.4212020280504202E-2</v>
      </c>
      <c r="C7" s="266">
        <f>+B39-F39</f>
        <v>1.1030989718580214E-2</v>
      </c>
      <c r="D7" s="262"/>
    </row>
    <row r="8" spans="1:6" ht="11.25" customHeight="1" x14ac:dyDescent="0.25">
      <c r="A8" s="265" t="s">
        <v>234</v>
      </c>
      <c r="B8" s="266">
        <f>+F49</f>
        <v>5.0984679432311338E-2</v>
      </c>
      <c r="C8" s="266">
        <f>+B49-F49</f>
        <v>6.0818160555242001E-4</v>
      </c>
      <c r="D8" s="262"/>
      <c r="E8" s="267"/>
      <c r="F8" s="267"/>
    </row>
    <row r="9" spans="1:6" s="273" customFormat="1" ht="11.25" customHeight="1" x14ac:dyDescent="0.3">
      <c r="A9" s="268"/>
      <c r="B9" s="269"/>
      <c r="C9" s="270"/>
      <c r="D9" s="270"/>
      <c r="E9" s="271"/>
      <c r="F9" s="272"/>
    </row>
    <row r="10" spans="1:6" ht="49.8" customHeight="1" x14ac:dyDescent="0.25">
      <c r="A10" s="274"/>
      <c r="B10" s="265" t="s">
        <v>252</v>
      </c>
      <c r="C10" s="265" t="s">
        <v>253</v>
      </c>
      <c r="D10" s="265" t="s">
        <v>253</v>
      </c>
      <c r="E10" s="265" t="s">
        <v>254</v>
      </c>
      <c r="F10" s="264" t="s">
        <v>250</v>
      </c>
    </row>
    <row r="11" spans="1:6" ht="12.6" customHeight="1" x14ac:dyDescent="0.25">
      <c r="A11" s="275" t="s">
        <v>231</v>
      </c>
      <c r="B11" s="276" t="s">
        <v>231</v>
      </c>
      <c r="C11" s="276" t="s">
        <v>244</v>
      </c>
      <c r="D11" s="276" t="s">
        <v>243</v>
      </c>
      <c r="E11" s="276" t="s">
        <v>255</v>
      </c>
      <c r="F11" s="277" t="s">
        <v>256</v>
      </c>
    </row>
    <row r="12" spans="1:6" x14ac:dyDescent="0.25">
      <c r="A12" s="228" t="s">
        <v>8</v>
      </c>
      <c r="B12" s="278">
        <f>+'GVA &amp; labour productivity'!K79</f>
        <v>5.2372973253659305E-2</v>
      </c>
      <c r="C12" s="278">
        <f>(+'GVA &amp; labour productivity'!K52)/100</f>
        <v>0.66338251059267961</v>
      </c>
      <c r="D12" s="278">
        <f>(+'GVA &amp; labour productivity'!L52)/100</f>
        <v>0.60372875895949107</v>
      </c>
      <c r="E12" s="279">
        <f t="shared" ref="E12:E19" si="0">+D12-C12</f>
        <v>-5.9653751633188534E-2</v>
      </c>
      <c r="F12" s="280">
        <f t="shared" ref="F12:F18" si="1">+B12*C12</f>
        <v>3.4743314484215769E-2</v>
      </c>
    </row>
    <row r="13" spans="1:6" x14ac:dyDescent="0.25">
      <c r="A13" s="232" t="s">
        <v>209</v>
      </c>
      <c r="B13" s="278">
        <f>+'GVA &amp; labour productivity'!K80</f>
        <v>0.11112980370516312</v>
      </c>
      <c r="C13" s="278">
        <f>(+'GVA &amp; labour productivity'!K53)/100</f>
        <v>4.849660523763337E-3</v>
      </c>
      <c r="D13" s="278">
        <f>(+'GVA &amp; labour productivity'!L53)/100</f>
        <v>6.9259885640653943E-3</v>
      </c>
      <c r="E13" s="279">
        <f t="shared" si="0"/>
        <v>2.0763280403020574E-3</v>
      </c>
      <c r="F13" s="280">
        <f t="shared" si="1"/>
        <v>5.3894182204249823E-4</v>
      </c>
    </row>
    <row r="14" spans="1:6" x14ac:dyDescent="0.25">
      <c r="A14" s="232" t="s">
        <v>210</v>
      </c>
      <c r="B14" s="278">
        <f>+'GVA &amp; labour productivity'!K81</f>
        <v>4.7245957996847832E-2</v>
      </c>
      <c r="C14" s="278">
        <f>(+'GVA &amp; labour productivity'!K54)/100</f>
        <v>7.1213436112103734E-2</v>
      </c>
      <c r="D14" s="278">
        <f>(+'GVA &amp; labour productivity'!L54)/100</f>
        <v>8.6172183297092697E-2</v>
      </c>
      <c r="E14" s="279">
        <f t="shared" si="0"/>
        <v>1.4958747184988963E-2</v>
      </c>
      <c r="F14" s="280">
        <f t="shared" si="1"/>
        <v>3.3645470113636594E-3</v>
      </c>
    </row>
    <row r="15" spans="1:6" x14ac:dyDescent="0.25">
      <c r="A15" s="232" t="s">
        <v>211</v>
      </c>
      <c r="B15" s="278">
        <f>+'GVA &amp; labour productivity'!K82</f>
        <v>5.7066758517565486E-3</v>
      </c>
      <c r="C15" s="278">
        <f>(+'GVA &amp; labour productivity'!K55)/100</f>
        <v>1.1077645617438358E-2</v>
      </c>
      <c r="D15" s="278">
        <f>(+'GVA &amp; labour productivity'!L55)/100</f>
        <v>2.3959088346621568E-2</v>
      </c>
      <c r="E15" s="279">
        <f t="shared" si="0"/>
        <v>1.288144272918321E-2</v>
      </c>
      <c r="F15" s="280">
        <f t="shared" si="1"/>
        <v>6.3216532739352238E-5</v>
      </c>
    </row>
    <row r="16" spans="1:6" x14ac:dyDescent="0.25">
      <c r="A16" s="232" t="s">
        <v>212</v>
      </c>
      <c r="B16" s="278">
        <f>+'GVA &amp; labour productivity'!K83</f>
        <v>3.4323977150924501E-2</v>
      </c>
      <c r="C16" s="278">
        <f>(+'GVA &amp; labour productivity'!K56)/100</f>
        <v>0.17091224666904897</v>
      </c>
      <c r="D16" s="278">
        <f>(+'GVA &amp; labour productivity'!L56)/100</f>
        <v>0.18768623661109768</v>
      </c>
      <c r="E16" s="279">
        <f t="shared" si="0"/>
        <v>1.6773989942048706E-2</v>
      </c>
      <c r="F16" s="280">
        <f t="shared" si="1"/>
        <v>5.8663880494816091E-3</v>
      </c>
    </row>
    <row r="17" spans="1:6" x14ac:dyDescent="0.25">
      <c r="A17" s="232" t="s">
        <v>213</v>
      </c>
      <c r="B17" s="278">
        <f>+'GVA &amp; labour productivity'!K84</f>
        <v>6.5225638904773175E-2</v>
      </c>
      <c r="C17" s="278">
        <f>(+'GVA &amp; labour productivity'!K57)/100</f>
        <v>2.35336158047884E-2</v>
      </c>
      <c r="D17" s="278">
        <f>(+'GVA &amp; labour productivity'!L57)/100</f>
        <v>2.9314649271160505E-2</v>
      </c>
      <c r="E17" s="279">
        <f t="shared" si="0"/>
        <v>5.7810334663721055E-3</v>
      </c>
      <c r="F17" s="280">
        <f t="shared" si="1"/>
        <v>1.5349951266067912E-3</v>
      </c>
    </row>
    <row r="18" spans="1:6" x14ac:dyDescent="0.25">
      <c r="A18" s="233" t="s">
        <v>245</v>
      </c>
      <c r="B18" s="278">
        <f>+'GVA &amp; labour productivity'!K85</f>
        <v>1.5512104119838721E-2</v>
      </c>
      <c r="C18" s="278">
        <f>(+'GVA &amp; labour productivity'!K58)/100</f>
        <v>5.5030884680177652E-2</v>
      </c>
      <c r="D18" s="278">
        <f>(+'GVA &amp; labour productivity'!L58)/100</f>
        <v>6.2213094950471136E-2</v>
      </c>
      <c r="E18" s="279">
        <f t="shared" si="0"/>
        <v>7.1822102702934834E-3</v>
      </c>
      <c r="F18" s="280">
        <f t="shared" si="1"/>
        <v>8.5364481296575328E-4</v>
      </c>
    </row>
    <row r="19" spans="1:6" s="284" customFormat="1" x14ac:dyDescent="0.25">
      <c r="A19" s="281" t="s">
        <v>29</v>
      </c>
      <c r="B19" s="282">
        <f>+'GVA &amp; labour productivity'!K87</f>
        <v>4.9399669864913065E-2</v>
      </c>
      <c r="C19" s="282">
        <f>(+'GVA &amp; labour productivity'!K60)/100</f>
        <v>1.0000000000000002</v>
      </c>
      <c r="D19" s="282">
        <f>(+'GVA &amp; labour productivity'!L60)/100</f>
        <v>1</v>
      </c>
      <c r="E19" s="283">
        <f t="shared" si="0"/>
        <v>0</v>
      </c>
      <c r="F19" s="266">
        <f>SUM(F12:F18)</f>
        <v>4.6965047839415429E-2</v>
      </c>
    </row>
    <row r="20" spans="1:6" x14ac:dyDescent="0.25">
      <c r="A20" s="89"/>
      <c r="B20" s="285"/>
      <c r="C20" s="285"/>
      <c r="D20" s="285"/>
      <c r="E20" s="89"/>
      <c r="F20" s="89"/>
    </row>
    <row r="21" spans="1:6" ht="14.4" x14ac:dyDescent="0.25">
      <c r="A21" s="286" t="s">
        <v>232</v>
      </c>
      <c r="B21" s="276" t="s">
        <v>232</v>
      </c>
      <c r="C21" s="276">
        <v>2000</v>
      </c>
      <c r="D21" s="276">
        <v>2005</v>
      </c>
      <c r="E21" s="276" t="s">
        <v>257</v>
      </c>
      <c r="F21" s="277" t="s">
        <v>256</v>
      </c>
    </row>
    <row r="22" spans="1:6" x14ac:dyDescent="0.25">
      <c r="A22" s="228" t="s">
        <v>8</v>
      </c>
      <c r="B22" s="278">
        <f>+'GVA &amp; labour productivity'!L79</f>
        <v>0.1091773072846447</v>
      </c>
      <c r="C22" s="278">
        <f>(+'GVA &amp; labour productivity'!L52)/100</f>
        <v>0.60372875895949107</v>
      </c>
      <c r="D22" s="278">
        <f>(+'GVA &amp; labour productivity'!M52)/100</f>
        <v>0.52784646613766373</v>
      </c>
      <c r="E22" s="279">
        <f>+D22-C22</f>
        <v>-7.5882292821827346E-2</v>
      </c>
      <c r="F22" s="280">
        <f>+B22*C22</f>
        <v>6.5913480233497551E-2</v>
      </c>
    </row>
    <row r="23" spans="1:6" x14ac:dyDescent="0.25">
      <c r="A23" s="232" t="s">
        <v>209</v>
      </c>
      <c r="B23" s="278">
        <f>+'GVA &amp; labour productivity'!L80</f>
        <v>4.5340487408927821E-2</v>
      </c>
      <c r="C23" s="278">
        <f>(+'GVA &amp; labour productivity'!L53)/100</f>
        <v>6.9259885640653943E-3</v>
      </c>
      <c r="D23" s="278">
        <f>(+'GVA &amp; labour productivity'!M53)/100</f>
        <v>7.5659715814725961E-3</v>
      </c>
      <c r="E23" s="279">
        <f t="shared" ref="E23:E29" si="2">+D23-C23</f>
        <v>6.3998301740720177E-4</v>
      </c>
      <c r="F23" s="280">
        <f t="shared" ref="F23:F28" si="3">+B23*C23</f>
        <v>3.1402769728338509E-4</v>
      </c>
    </row>
    <row r="24" spans="1:6" x14ac:dyDescent="0.25">
      <c r="A24" s="232" t="s">
        <v>210</v>
      </c>
      <c r="B24" s="278">
        <f>+'GVA &amp; labour productivity'!L81</f>
        <v>0.18758281291923629</v>
      </c>
      <c r="C24" s="278">
        <f>(+'GVA &amp; labour productivity'!L54)/100</f>
        <v>8.6172183297092697E-2</v>
      </c>
      <c r="D24" s="278">
        <f>(+'GVA &amp; labour productivity'!M54)/100</f>
        <v>9.7287322384203734E-2</v>
      </c>
      <c r="E24" s="279">
        <f t="shared" si="2"/>
        <v>1.1115139087111037E-2</v>
      </c>
      <c r="F24" s="280">
        <f t="shared" si="3"/>
        <v>1.6164420538260678E-2</v>
      </c>
    </row>
    <row r="25" spans="1:6" x14ac:dyDescent="0.25">
      <c r="A25" s="232" t="s">
        <v>211</v>
      </c>
      <c r="B25" s="278">
        <f>+'GVA &amp; labour productivity'!L82</f>
        <v>0.13518000306281874</v>
      </c>
      <c r="C25" s="278">
        <f>(+'GVA &amp; labour productivity'!L55)/100</f>
        <v>2.3959088346621568E-2</v>
      </c>
      <c r="D25" s="278">
        <f>(+'GVA &amp; labour productivity'!M55)/100</f>
        <v>3.6501199483299503E-2</v>
      </c>
      <c r="E25" s="279">
        <f t="shared" si="2"/>
        <v>1.2542111136677934E-2</v>
      </c>
      <c r="F25" s="280">
        <f t="shared" si="3"/>
        <v>3.2387896360786483E-3</v>
      </c>
    </row>
    <row r="26" spans="1:6" x14ac:dyDescent="0.25">
      <c r="A26" s="232" t="s">
        <v>212</v>
      </c>
      <c r="B26" s="278">
        <f>+'GVA &amp; labour productivity'!L83</f>
        <v>7.2949647020197572E-2</v>
      </c>
      <c r="C26" s="278">
        <f>(+'GVA &amp; labour productivity'!L56)/100</f>
        <v>0.18768623661109768</v>
      </c>
      <c r="D26" s="278">
        <f>(+'GVA &amp; labour productivity'!M56)/100</f>
        <v>0.21177338992434028</v>
      </c>
      <c r="E26" s="279">
        <f t="shared" si="2"/>
        <v>2.4087153313242599E-2</v>
      </c>
      <c r="F26" s="280">
        <f t="shared" si="3"/>
        <v>1.3691644711328858E-2</v>
      </c>
    </row>
    <row r="27" spans="1:6" x14ac:dyDescent="0.25">
      <c r="A27" s="232" t="s">
        <v>213</v>
      </c>
      <c r="B27" s="278">
        <f>+'GVA &amp; labour productivity'!L84</f>
        <v>0.10470000515130939</v>
      </c>
      <c r="C27" s="278">
        <f>(+'GVA &amp; labour productivity'!L57)/100</f>
        <v>2.9314649271160505E-2</v>
      </c>
      <c r="D27" s="278">
        <f>(+'GVA &amp; labour productivity'!M57)/100</f>
        <v>4.1778926001107212E-2</v>
      </c>
      <c r="E27" s="279">
        <f t="shared" si="2"/>
        <v>1.2464276729946707E-2</v>
      </c>
      <c r="F27" s="280">
        <f t="shared" si="3"/>
        <v>3.0692439296993333E-3</v>
      </c>
    </row>
    <row r="28" spans="1:6" x14ac:dyDescent="0.25">
      <c r="A28" s="233" t="s">
        <v>245</v>
      </c>
      <c r="B28" s="278">
        <f>+'GVA &amp; labour productivity'!L85</f>
        <v>7.0340320866700168E-2</v>
      </c>
      <c r="C28" s="278">
        <f>(+'GVA &amp; labour productivity'!L58)/100</f>
        <v>6.2213094950471136E-2</v>
      </c>
      <c r="D28" s="278">
        <f>(+'GVA &amp; labour productivity'!M58)/100</f>
        <v>7.7246724487912893E-2</v>
      </c>
      <c r="E28" s="279">
        <f t="shared" si="2"/>
        <v>1.5033629537441758E-2</v>
      </c>
      <c r="F28" s="280">
        <f t="shared" si="3"/>
        <v>4.3760890609266237E-3</v>
      </c>
    </row>
    <row r="29" spans="1:6" s="284" customFormat="1" x14ac:dyDescent="0.25">
      <c r="A29" s="281" t="s">
        <v>29</v>
      </c>
      <c r="B29" s="282">
        <f>+'GVA &amp; labour productivity'!L87</f>
        <v>0.11305019329517307</v>
      </c>
      <c r="C29" s="282">
        <f>(+'GVA &amp; labour productivity'!L60)/100</f>
        <v>1</v>
      </c>
      <c r="D29" s="282">
        <f>(+'GVA &amp; labour productivity'!M60)/100</f>
        <v>1</v>
      </c>
      <c r="E29" s="287">
        <f t="shared" si="2"/>
        <v>0</v>
      </c>
      <c r="F29" s="288">
        <f>SUM(F22:F28)</f>
        <v>0.10676769580707508</v>
      </c>
    </row>
    <row r="30" spans="1:6" x14ac:dyDescent="0.25">
      <c r="A30" s="89"/>
      <c r="B30" s="285"/>
      <c r="C30" s="285"/>
      <c r="D30" s="285"/>
      <c r="E30" s="262"/>
      <c r="F30" s="262"/>
    </row>
    <row r="31" spans="1:6" ht="14.4" x14ac:dyDescent="0.25">
      <c r="A31" s="286" t="s">
        <v>233</v>
      </c>
      <c r="B31" s="276" t="s">
        <v>233</v>
      </c>
      <c r="C31" s="276">
        <v>2005</v>
      </c>
      <c r="D31" s="276">
        <v>2010</v>
      </c>
      <c r="E31" s="276" t="s">
        <v>258</v>
      </c>
      <c r="F31" s="277" t="s">
        <v>256</v>
      </c>
    </row>
    <row r="32" spans="1:6" x14ac:dyDescent="0.25">
      <c r="A32" s="228" t="s">
        <v>8</v>
      </c>
      <c r="B32" s="278">
        <f>+'GVA &amp; labour productivity'!M79</f>
        <v>8.257840870237465E-2</v>
      </c>
      <c r="C32" s="278">
        <f>(+'GVA &amp; labour productivity'!M52)/100</f>
        <v>0.52784646613766373</v>
      </c>
      <c r="D32" s="278">
        <f>(+'GVA &amp; labour productivity'!N52)/100</f>
        <v>0.45672052251632861</v>
      </c>
      <c r="E32" s="279">
        <f>+D32-C32</f>
        <v>-7.1125943621335119E-2</v>
      </c>
      <c r="F32" s="280">
        <f>+B32*C32</f>
        <v>4.3588721212820154E-2</v>
      </c>
    </row>
    <row r="33" spans="1:6" x14ac:dyDescent="0.25">
      <c r="A33" s="232" t="s">
        <v>209</v>
      </c>
      <c r="B33" s="278">
        <f>+'GVA &amp; labour productivity'!M80</f>
        <v>2.6450357976459449E-2</v>
      </c>
      <c r="C33" s="278">
        <f>(+'GVA &amp; labour productivity'!M53)/100</f>
        <v>7.5659715814725961E-3</v>
      </c>
      <c r="D33" s="278">
        <f>(+'GVA &amp; labour productivity'!N53)/100</f>
        <v>7.2533516672396011E-3</v>
      </c>
      <c r="E33" s="279">
        <f t="shared" ref="E33:E39" si="4">+D33-C33</f>
        <v>-3.1261991423299496E-4</v>
      </c>
      <c r="F33" s="280">
        <f t="shared" ref="F33:F38" si="5">+B33*C33</f>
        <v>2.001226567696692E-4</v>
      </c>
    </row>
    <row r="34" spans="1:6" x14ac:dyDescent="0.25">
      <c r="A34" s="232" t="s">
        <v>210</v>
      </c>
      <c r="B34" s="278">
        <f>+'GVA &amp; labour productivity'!M81</f>
        <v>0.17582191206312103</v>
      </c>
      <c r="C34" s="278">
        <f>(+'GVA &amp; labour productivity'!M54)/100</f>
        <v>9.7287322384203734E-2</v>
      </c>
      <c r="D34" s="278">
        <f>(+'GVA &amp; labour productivity'!N54)/100</f>
        <v>0.10096253007906497</v>
      </c>
      <c r="E34" s="279">
        <f t="shared" si="4"/>
        <v>3.6752076948612378E-3</v>
      </c>
      <c r="F34" s="280">
        <f t="shared" si="5"/>
        <v>1.7105243041091976E-2</v>
      </c>
    </row>
    <row r="35" spans="1:6" x14ac:dyDescent="0.25">
      <c r="A35" s="232" t="s">
        <v>211</v>
      </c>
      <c r="B35" s="278">
        <f>+'GVA &amp; labour productivity'!M82</f>
        <v>7.176723243910299E-2</v>
      </c>
      <c r="C35" s="278">
        <f>(+'GVA &amp; labour productivity'!M55)/100</f>
        <v>3.6501199483299503E-2</v>
      </c>
      <c r="D35" s="278">
        <f>(+'GVA &amp; labour productivity'!N55)/100</f>
        <v>4.908903403231351E-2</v>
      </c>
      <c r="E35" s="279">
        <f t="shared" si="4"/>
        <v>1.2587834549014007E-2</v>
      </c>
      <c r="F35" s="280">
        <f t="shared" si="5"/>
        <v>2.6195900676240212E-3</v>
      </c>
    </row>
    <row r="36" spans="1:6" x14ac:dyDescent="0.25">
      <c r="A36" s="232" t="s">
        <v>212</v>
      </c>
      <c r="B36" s="278">
        <f>+'GVA &amp; labour productivity'!M83</f>
        <v>6.6962314147597679E-2</v>
      </c>
      <c r="C36" s="278">
        <f>(+'GVA &amp; labour productivity'!M56)/100</f>
        <v>0.21177338992434028</v>
      </c>
      <c r="D36" s="278">
        <f>(+'GVA &amp; labour productivity'!N56)/100</f>
        <v>0.23853557923685118</v>
      </c>
      <c r="E36" s="279">
        <f t="shared" si="4"/>
        <v>2.6762189312510898E-2</v>
      </c>
      <c r="F36" s="280">
        <f t="shared" si="5"/>
        <v>1.4180836264215371E-2</v>
      </c>
    </row>
    <row r="37" spans="1:6" x14ac:dyDescent="0.25">
      <c r="A37" s="232" t="s">
        <v>213</v>
      </c>
      <c r="B37" s="278">
        <f>+'GVA &amp; labour productivity'!M84</f>
        <v>8.4874761256548803E-2</v>
      </c>
      <c r="C37" s="278">
        <f>(+'GVA &amp; labour productivity'!M57)/100</f>
        <v>4.1778926001107212E-2</v>
      </c>
      <c r="D37" s="278">
        <f>(+'GVA &amp; labour productivity'!N57)/100</f>
        <v>5.2801650051564113E-2</v>
      </c>
      <c r="E37" s="279">
        <f t="shared" si="4"/>
        <v>1.10227240504569E-2</v>
      </c>
      <c r="F37" s="280">
        <f t="shared" si="5"/>
        <v>3.545976369898994E-3</v>
      </c>
    </row>
    <row r="38" spans="1:6" x14ac:dyDescent="0.25">
      <c r="A38" s="233" t="s">
        <v>245</v>
      </c>
      <c r="B38" s="278">
        <f>+'GVA &amp; labour productivity'!M85</f>
        <v>3.8468047516357684E-2</v>
      </c>
      <c r="C38" s="278">
        <f>(+'GVA &amp; labour productivity'!M58)/100</f>
        <v>7.7246724487912893E-2</v>
      </c>
      <c r="D38" s="278">
        <f>(+'GVA &amp; labour productivity'!N58)/100</f>
        <v>9.463733241663802E-2</v>
      </c>
      <c r="E38" s="279">
        <f t="shared" si="4"/>
        <v>1.7390607928725127E-2</v>
      </c>
      <c r="F38" s="280">
        <f t="shared" si="5"/>
        <v>2.9715306680840239E-3</v>
      </c>
    </row>
    <row r="39" spans="1:6" s="284" customFormat="1" x14ac:dyDescent="0.25">
      <c r="A39" s="281" t="s">
        <v>29</v>
      </c>
      <c r="B39" s="282">
        <f>+'GVA &amp; labour productivity'!M87</f>
        <v>9.5243009999084416E-2</v>
      </c>
      <c r="C39" s="282">
        <f>(+'GVA &amp; labour productivity'!M60)/100</f>
        <v>1</v>
      </c>
      <c r="D39" s="282">
        <f>(+'GVA &amp; labour productivity'!N60)/100</f>
        <v>1</v>
      </c>
      <c r="E39" s="283">
        <f t="shared" si="4"/>
        <v>0</v>
      </c>
      <c r="F39" s="266">
        <f>SUM(F32:F38)</f>
        <v>8.4212020280504202E-2</v>
      </c>
    </row>
    <row r="40" spans="1:6" x14ac:dyDescent="0.25">
      <c r="A40" s="89"/>
      <c r="B40" s="285"/>
      <c r="C40" s="285"/>
      <c r="D40" s="285"/>
      <c r="E40" s="263"/>
      <c r="F40" s="289"/>
    </row>
    <row r="41" spans="1:6" ht="14.4" x14ac:dyDescent="0.25">
      <c r="A41" s="286" t="s">
        <v>234</v>
      </c>
      <c r="B41" s="276" t="s">
        <v>234</v>
      </c>
      <c r="C41" s="276">
        <v>2010</v>
      </c>
      <c r="D41" s="276">
        <v>2013</v>
      </c>
      <c r="E41" s="276" t="s">
        <v>259</v>
      </c>
      <c r="F41" s="277" t="s">
        <v>256</v>
      </c>
    </row>
    <row r="42" spans="1:6" x14ac:dyDescent="0.25">
      <c r="A42" s="228" t="s">
        <v>8</v>
      </c>
      <c r="B42" s="278">
        <f>+'GVA &amp; labour productivity'!N79</f>
        <v>6.2393748311207142E-2</v>
      </c>
      <c r="C42" s="278">
        <f>(+'GVA &amp; labour productivity'!N52)/100</f>
        <v>0.45672052251632861</v>
      </c>
      <c r="D42" s="278">
        <f>(+'GVA &amp; labour productivity'!O52)/100</f>
        <v>0.42038467861252671</v>
      </c>
      <c r="E42" s="279">
        <f>+D42-C42</f>
        <v>-3.6335843903801901E-2</v>
      </c>
      <c r="F42" s="280">
        <f>+B42*C42</f>
        <v>2.8496505330446821E-2</v>
      </c>
    </row>
    <row r="43" spans="1:6" x14ac:dyDescent="0.25">
      <c r="A43" s="232" t="s">
        <v>209</v>
      </c>
      <c r="B43" s="278">
        <f>+'GVA &amp; labour productivity'!N80</f>
        <v>-6.3316177407164442E-3</v>
      </c>
      <c r="C43" s="278">
        <f>(+'GVA &amp; labour productivity'!N53)/100</f>
        <v>7.2533516672396011E-3</v>
      </c>
      <c r="D43" s="278">
        <f>(+'GVA &amp; labour productivity'!O53)/100</f>
        <v>7.7922077922077922E-3</v>
      </c>
      <c r="E43" s="279">
        <f t="shared" ref="E43:E49" si="6">+D43-C43</f>
        <v>5.3885612496819106E-4</v>
      </c>
      <c r="F43" s="280">
        <f t="shared" ref="F43:F48" si="7">+B43*C43</f>
        <v>-4.5925450095949455E-5</v>
      </c>
    </row>
    <row r="44" spans="1:6" x14ac:dyDescent="0.25">
      <c r="A44" s="232" t="s">
        <v>210</v>
      </c>
      <c r="B44" s="278">
        <f>+'GVA &amp; labour productivity'!N81</f>
        <v>4.9198511539081391E-2</v>
      </c>
      <c r="C44" s="278">
        <f>(+'GVA &amp; labour productivity'!N54)/100</f>
        <v>0.10096253007906497</v>
      </c>
      <c r="D44" s="278">
        <f>(+'GVA &amp; labour productivity'!O54)/100</f>
        <v>0.10573730067400954</v>
      </c>
      <c r="E44" s="279">
        <f t="shared" si="6"/>
        <v>4.7747705949445635E-3</v>
      </c>
      <c r="F44" s="280">
        <f t="shared" si="7"/>
        <v>4.9672062011097296E-3</v>
      </c>
    </row>
    <row r="45" spans="1:6" x14ac:dyDescent="0.25">
      <c r="A45" s="232" t="s">
        <v>211</v>
      </c>
      <c r="B45" s="278">
        <f>+'GVA &amp; labour productivity'!N82</f>
        <v>3.1193898286270283E-3</v>
      </c>
      <c r="C45" s="278">
        <f>(+'GVA &amp; labour productivity'!N55)/100</f>
        <v>4.908903403231351E-2</v>
      </c>
      <c r="D45" s="278">
        <f>(+'GVA &amp; labour productivity'!O55)/100</f>
        <v>5.8326483642939332E-2</v>
      </c>
      <c r="E45" s="279">
        <f t="shared" si="6"/>
        <v>9.2374496106258225E-3</v>
      </c>
      <c r="F45" s="280">
        <f t="shared" si="7"/>
        <v>1.5312783345752481E-4</v>
      </c>
    </row>
    <row r="46" spans="1:6" x14ac:dyDescent="0.25">
      <c r="A46" s="232" t="s">
        <v>212</v>
      </c>
      <c r="B46" s="278">
        <f>+'GVA &amp; labour productivity'!N83</f>
        <v>3.1074941750214302E-2</v>
      </c>
      <c r="C46" s="278">
        <f>(+'GVA &amp; labour productivity'!N56)/100</f>
        <v>0.23853557923685118</v>
      </c>
      <c r="D46" s="278">
        <f>(+'GVA &amp; labour productivity'!O56)/100</f>
        <v>0.25076442544796973</v>
      </c>
      <c r="E46" s="279">
        <f t="shared" si="6"/>
        <v>1.2228846211118555E-2</v>
      </c>
      <c r="F46" s="280">
        <f t="shared" si="7"/>
        <v>7.4124792301387783E-3</v>
      </c>
    </row>
    <row r="47" spans="1:6" x14ac:dyDescent="0.25">
      <c r="A47" s="232" t="s">
        <v>213</v>
      </c>
      <c r="B47" s="278">
        <f>+'GVA &amp; labour productivity'!N84</f>
        <v>5.2408397258535411E-2</v>
      </c>
      <c r="C47" s="278">
        <f>(+'GVA &amp; labour productivity'!N57)/100</f>
        <v>5.2801650051564113E-2</v>
      </c>
      <c r="D47" s="278">
        <f>(+'GVA &amp; labour productivity'!O57)/100</f>
        <v>5.6288015781686671E-2</v>
      </c>
      <c r="E47" s="279">
        <f t="shared" si="6"/>
        <v>3.4863657301225578E-3</v>
      </c>
      <c r="F47" s="280">
        <f t="shared" si="7"/>
        <v>2.7672498518085389E-3</v>
      </c>
    </row>
    <row r="48" spans="1:6" x14ac:dyDescent="0.25">
      <c r="A48" s="233" t="s">
        <v>245</v>
      </c>
      <c r="B48" s="278">
        <f>+'GVA &amp; labour productivity'!N85</f>
        <v>7.6439564078140565E-2</v>
      </c>
      <c r="C48" s="278">
        <f>(+'GVA &amp; labour productivity'!N58)/100</f>
        <v>9.463733241663802E-2</v>
      </c>
      <c r="D48" s="278">
        <f>(+'GVA &amp; labour productivity'!O58)/100</f>
        <v>0.1007068880486602</v>
      </c>
      <c r="E48" s="279">
        <f t="shared" si="6"/>
        <v>6.069555632022175E-3</v>
      </c>
      <c r="F48" s="280">
        <f t="shared" si="7"/>
        <v>7.2340364354458913E-3</v>
      </c>
    </row>
    <row r="49" spans="1:6" s="284" customFormat="1" x14ac:dyDescent="0.25">
      <c r="A49" s="281" t="s">
        <v>29</v>
      </c>
      <c r="B49" s="282">
        <f>+'GVA &amp; labour productivity'!N87</f>
        <v>5.1592861037863758E-2</v>
      </c>
      <c r="C49" s="282">
        <f>(+'GVA &amp; labour productivity'!N60)/100</f>
        <v>1</v>
      </c>
      <c r="D49" s="282">
        <f>(+'GVA &amp; labour productivity'!O60)/100</f>
        <v>0.99999999999999989</v>
      </c>
      <c r="E49" s="283">
        <f t="shared" si="6"/>
        <v>0</v>
      </c>
      <c r="F49" s="266">
        <f>SUM(F42:F48)</f>
        <v>5.0984679432311338E-2</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showGridLines="0" workbookViewId="0"/>
  </sheetViews>
  <sheetFormatPr defaultRowHeight="12" x14ac:dyDescent="0.25"/>
  <cols>
    <col min="2" max="2" width="29.5703125" customWidth="1"/>
    <col min="3" max="6" width="14.140625" customWidth="1"/>
    <col min="7" max="7" width="6.42578125" customWidth="1"/>
  </cols>
  <sheetData>
    <row r="1" spans="1:16" ht="14.4" x14ac:dyDescent="0.25">
      <c r="A1" s="290" t="s">
        <v>260</v>
      </c>
    </row>
    <row r="2" spans="1:16" x14ac:dyDescent="0.25">
      <c r="A2" s="29" t="s">
        <v>237</v>
      </c>
    </row>
    <row r="3" spans="1:16" x14ac:dyDescent="0.25">
      <c r="A3" s="29"/>
    </row>
    <row r="4" spans="1:16" x14ac:dyDescent="0.25">
      <c r="A4" s="291"/>
      <c r="B4" s="292"/>
      <c r="C4" s="291"/>
      <c r="D4" s="291" t="s">
        <v>261</v>
      </c>
      <c r="E4" s="291"/>
      <c r="F4" s="291"/>
    </row>
    <row r="5" spans="1:16" ht="72" x14ac:dyDescent="0.25">
      <c r="A5" s="293" t="s">
        <v>262</v>
      </c>
      <c r="B5" s="294" t="s">
        <v>263</v>
      </c>
      <c r="C5" s="295" t="s">
        <v>264</v>
      </c>
      <c r="D5" s="295" t="s">
        <v>265</v>
      </c>
      <c r="E5" s="295" t="s">
        <v>266</v>
      </c>
      <c r="F5" s="295" t="s">
        <v>265</v>
      </c>
      <c r="H5" s="293"/>
      <c r="I5" s="293" t="s">
        <v>245</v>
      </c>
      <c r="J5" s="296" t="s">
        <v>209</v>
      </c>
      <c r="K5" s="293" t="s">
        <v>211</v>
      </c>
      <c r="L5" s="293" t="s">
        <v>212</v>
      </c>
      <c r="M5" s="296" t="s">
        <v>8</v>
      </c>
      <c r="N5" s="293" t="s">
        <v>210</v>
      </c>
      <c r="O5" s="296" t="s">
        <v>213</v>
      </c>
      <c r="P5" s="293"/>
    </row>
    <row r="6" spans="1:16" x14ac:dyDescent="0.25">
      <c r="A6" s="123">
        <v>7</v>
      </c>
      <c r="B6" s="233" t="s">
        <v>245</v>
      </c>
      <c r="C6" s="297">
        <f>(VLOOKUP($A6,'GVA &amp; labour productivity'!$C$52:$O$58,13,FALSE)/100)</f>
        <v>0.1007068880486602</v>
      </c>
      <c r="D6" s="298">
        <f>VLOOKUP(A6,'GVA &amp; labour productivity'!$C$65:$O$71,13,FALSE)</f>
        <v>0.27657683696826568</v>
      </c>
      <c r="E6" s="299">
        <f>+C6</f>
        <v>0.1007068880486602</v>
      </c>
      <c r="F6" s="300">
        <f>+D6</f>
        <v>0.27657683696826568</v>
      </c>
      <c r="G6" s="301"/>
      <c r="H6" s="302">
        <v>0</v>
      </c>
      <c r="I6" s="303">
        <v>0</v>
      </c>
      <c r="J6" s="303"/>
      <c r="K6" s="303"/>
      <c r="L6" s="303"/>
      <c r="M6" s="303"/>
      <c r="N6" s="303"/>
      <c r="O6" s="303"/>
      <c r="P6" s="303">
        <v>0</v>
      </c>
    </row>
    <row r="7" spans="1:16" x14ac:dyDescent="0.25">
      <c r="A7" s="123">
        <v>2</v>
      </c>
      <c r="B7" s="232" t="s">
        <v>209</v>
      </c>
      <c r="C7" s="297">
        <f>(VLOOKUP($A7,'GVA &amp; labour productivity'!$C$52:$O$58,13,FALSE)/100)</f>
        <v>7.7922077922077922E-3</v>
      </c>
      <c r="D7" s="298">
        <f>VLOOKUP(A7,'GVA &amp; labour productivity'!$C$65:$O$71,13,FALSE)</f>
        <v>0.76851256907083909</v>
      </c>
      <c r="E7" s="299">
        <f t="shared" ref="E7:E12" si="0">+E6+C7</f>
        <v>0.10849909584086799</v>
      </c>
      <c r="F7" s="300">
        <f t="shared" ref="F7:F12" si="1">+D7</f>
        <v>0.76851256907083909</v>
      </c>
      <c r="G7" s="301"/>
      <c r="H7" s="302">
        <v>0</v>
      </c>
      <c r="I7" s="304">
        <f>+$F$6</f>
        <v>0.27657683696826568</v>
      </c>
      <c r="J7" s="303"/>
      <c r="K7" s="303"/>
      <c r="L7" s="303"/>
      <c r="M7" s="303"/>
      <c r="N7" s="303"/>
      <c r="O7" s="303"/>
      <c r="P7" s="303">
        <v>0</v>
      </c>
    </row>
    <row r="8" spans="1:16" x14ac:dyDescent="0.25">
      <c r="A8" s="123">
        <v>4</v>
      </c>
      <c r="B8" s="232" t="s">
        <v>211</v>
      </c>
      <c r="C8" s="297">
        <f>(VLOOKUP($A8,'GVA &amp; labour productivity'!$C$52:$O$58,13,FALSE)/100)</f>
        <v>5.8326483642939332E-2</v>
      </c>
      <c r="D8" s="298">
        <f>VLOOKUP(A8,'GVA &amp; labour productivity'!$C$65:$O$71,13,FALSE)</f>
        <v>0.80174952720924519</v>
      </c>
      <c r="E8" s="299">
        <f t="shared" si="0"/>
        <v>0.16682557948380733</v>
      </c>
      <c r="F8" s="300">
        <f t="shared" si="1"/>
        <v>0.80174952720924519</v>
      </c>
      <c r="G8" s="301"/>
      <c r="H8" s="302">
        <f>AVERAGE(H7,H9)</f>
        <v>5.0353444024330098</v>
      </c>
      <c r="I8" s="304">
        <f>+$F$6</f>
        <v>0.27657683696826568</v>
      </c>
      <c r="J8" s="303"/>
      <c r="K8" s="303"/>
      <c r="L8" s="303"/>
      <c r="M8" s="303"/>
      <c r="N8" s="303"/>
      <c r="O8" s="303"/>
      <c r="P8" s="303">
        <v>0</v>
      </c>
    </row>
    <row r="9" spans="1:16" x14ac:dyDescent="0.25">
      <c r="A9" s="123">
        <v>5</v>
      </c>
      <c r="B9" s="232" t="s">
        <v>212</v>
      </c>
      <c r="C9" s="297">
        <f>(VLOOKUP($A9,'GVA &amp; labour productivity'!$C$52:$O$58,13,FALSE)/100)</f>
        <v>0.25076442544796973</v>
      </c>
      <c r="D9" s="298">
        <f>VLOOKUP(A9,'GVA &amp; labour productivity'!$C$65:$O$71,13,FALSE)</f>
        <v>0.84774859621233045</v>
      </c>
      <c r="E9" s="299">
        <f t="shared" si="0"/>
        <v>0.41759000493177706</v>
      </c>
      <c r="F9" s="300">
        <f t="shared" si="1"/>
        <v>0.84774859621233045</v>
      </c>
      <c r="G9" s="301"/>
      <c r="H9" s="302">
        <f>+$E$6*100</f>
        <v>10.07068880486602</v>
      </c>
      <c r="I9" s="304">
        <f>+$F$6</f>
        <v>0.27657683696826568</v>
      </c>
      <c r="J9" s="303">
        <v>0</v>
      </c>
      <c r="K9" s="303"/>
      <c r="L9" s="303"/>
      <c r="M9" s="303"/>
      <c r="N9" s="303"/>
      <c r="O9" s="303"/>
      <c r="P9" s="303">
        <v>0</v>
      </c>
    </row>
    <row r="10" spans="1:16" x14ac:dyDescent="0.25">
      <c r="A10" s="123">
        <v>1</v>
      </c>
      <c r="B10" s="228" t="s">
        <v>8</v>
      </c>
      <c r="C10" s="297">
        <f>(VLOOKUP($A10,'GVA &amp; labour productivity'!$C$52:$O$58,13,FALSE)/100)</f>
        <v>0.42038467861252671</v>
      </c>
      <c r="D10" s="298">
        <f>VLOOKUP(A10,'GVA &amp; labour productivity'!$C$65:$O$71,13,FALSE)</f>
        <v>0.8604953691626549</v>
      </c>
      <c r="E10" s="299">
        <f t="shared" si="0"/>
        <v>0.83797468354430382</v>
      </c>
      <c r="F10" s="300">
        <f t="shared" si="1"/>
        <v>0.8604953691626549</v>
      </c>
      <c r="G10" s="301"/>
      <c r="H10" s="302">
        <f>+$E$6*100</f>
        <v>10.07068880486602</v>
      </c>
      <c r="I10" s="303">
        <v>0</v>
      </c>
      <c r="J10" s="305">
        <f>+$F$7</f>
        <v>0.76851256907083909</v>
      </c>
      <c r="K10" s="303"/>
      <c r="L10" s="303"/>
      <c r="M10" s="303"/>
      <c r="N10" s="303"/>
      <c r="O10" s="303"/>
      <c r="P10" s="303">
        <v>0</v>
      </c>
    </row>
    <row r="11" spans="1:16" x14ac:dyDescent="0.25">
      <c r="A11" s="123">
        <v>3</v>
      </c>
      <c r="B11" s="232" t="s">
        <v>210</v>
      </c>
      <c r="C11" s="297">
        <f>(VLOOKUP($A11,'GVA &amp; labour productivity'!$C$52:$O$58,13,FALSE)/100)</f>
        <v>0.10573730067400954</v>
      </c>
      <c r="D11" s="298">
        <f>VLOOKUP(A11,'GVA &amp; labour productivity'!$C$65:$O$71,13,FALSE)</f>
        <v>1.8637800201420662</v>
      </c>
      <c r="E11" s="299">
        <f t="shared" si="0"/>
        <v>0.94371198421831337</v>
      </c>
      <c r="F11" s="300">
        <f t="shared" si="1"/>
        <v>1.8637800201420662</v>
      </c>
      <c r="G11" s="301"/>
      <c r="H11" s="302">
        <f>AVERAGE(H10,H12)</f>
        <v>10.460299194476409</v>
      </c>
      <c r="I11" s="303"/>
      <c r="J11" s="305">
        <f>+$F$7</f>
        <v>0.76851256907083909</v>
      </c>
      <c r="K11" s="303"/>
      <c r="L11" s="303"/>
      <c r="M11" s="303"/>
      <c r="N11" s="303"/>
      <c r="O11" s="303"/>
      <c r="P11" s="303">
        <v>0</v>
      </c>
    </row>
    <row r="12" spans="1:16" x14ac:dyDescent="0.25">
      <c r="A12" s="123">
        <v>6</v>
      </c>
      <c r="B12" s="232" t="s">
        <v>213</v>
      </c>
      <c r="C12" s="297">
        <f>(VLOOKUP($A12,'GVA &amp; labour productivity'!$C$52:$O$58,13,FALSE)/100)</f>
        <v>5.6288015781686671E-2</v>
      </c>
      <c r="D12" s="298">
        <f>VLOOKUP(A12,'GVA &amp; labour productivity'!$C$65:$O$71,13,FALSE)</f>
        <v>2.6293312675380722</v>
      </c>
      <c r="E12" s="299">
        <f t="shared" si="0"/>
        <v>1</v>
      </c>
      <c r="F12" s="300">
        <f t="shared" si="1"/>
        <v>2.6293312675380722</v>
      </c>
      <c r="G12" s="301"/>
      <c r="H12" s="302">
        <f>+$E$7*100</f>
        <v>10.849909584086799</v>
      </c>
      <c r="I12" s="303"/>
      <c r="J12" s="305">
        <f>+$F$7</f>
        <v>0.76851256907083909</v>
      </c>
      <c r="K12" s="303">
        <v>0</v>
      </c>
      <c r="L12" s="303"/>
      <c r="M12" s="303"/>
      <c r="N12" s="303"/>
      <c r="O12" s="303"/>
      <c r="P12" s="303">
        <v>0</v>
      </c>
    </row>
    <row r="13" spans="1:16" x14ac:dyDescent="0.25">
      <c r="A13" s="123"/>
      <c r="B13" s="306"/>
      <c r="C13" s="297">
        <f>SUM(C6:C12)</f>
        <v>1</v>
      </c>
      <c r="D13" s="298"/>
      <c r="E13" s="297"/>
      <c r="F13" s="298"/>
      <c r="H13" s="302">
        <f>+$E$7*100</f>
        <v>10.849909584086799</v>
      </c>
      <c r="I13" s="303"/>
      <c r="J13" s="303">
        <v>0</v>
      </c>
      <c r="K13" s="307">
        <f>+$F$8</f>
        <v>0.80174952720924519</v>
      </c>
      <c r="L13" s="303"/>
      <c r="M13" s="303"/>
      <c r="N13" s="303"/>
      <c r="O13" s="303"/>
      <c r="P13" s="303">
        <v>0</v>
      </c>
    </row>
    <row r="14" spans="1:16" x14ac:dyDescent="0.25">
      <c r="B14" s="308"/>
      <c r="C14" s="309"/>
      <c r="D14" s="309"/>
      <c r="E14" s="310"/>
      <c r="F14" s="310"/>
      <c r="H14" s="302">
        <f>AVERAGE(H13,H15)</f>
        <v>13.766233766233766</v>
      </c>
      <c r="I14" s="303"/>
      <c r="J14" s="303"/>
      <c r="K14" s="307">
        <f>+$F$8</f>
        <v>0.80174952720924519</v>
      </c>
      <c r="L14" s="303"/>
      <c r="M14" s="303"/>
      <c r="N14" s="303"/>
      <c r="O14" s="303"/>
      <c r="P14" s="303">
        <v>0</v>
      </c>
    </row>
    <row r="15" spans="1:16" x14ac:dyDescent="0.25">
      <c r="H15" s="302">
        <f>+$E$8*100</f>
        <v>16.682557948380733</v>
      </c>
      <c r="I15" s="303"/>
      <c r="J15" s="303"/>
      <c r="K15" s="307">
        <f>+$F$8</f>
        <v>0.80174952720924519</v>
      </c>
      <c r="L15" s="303">
        <v>0</v>
      </c>
      <c r="M15" s="303"/>
      <c r="N15" s="303"/>
      <c r="O15" s="303"/>
      <c r="P15" s="303">
        <v>0</v>
      </c>
    </row>
    <row r="16" spans="1:16" x14ac:dyDescent="0.25">
      <c r="A16" s="311"/>
      <c r="B16" s="312"/>
      <c r="H16" s="302">
        <f>+$E$8*100</f>
        <v>16.682557948380733</v>
      </c>
      <c r="I16" s="303"/>
      <c r="J16" s="303"/>
      <c r="K16" s="303">
        <v>0</v>
      </c>
      <c r="L16" s="313">
        <f>+$F$9</f>
        <v>0.84774859621233045</v>
      </c>
      <c r="M16" s="303"/>
      <c r="N16" s="303"/>
      <c r="O16" s="303"/>
      <c r="P16" s="303">
        <v>0</v>
      </c>
    </row>
    <row r="17" spans="8:16" x14ac:dyDescent="0.25">
      <c r="H17" s="302">
        <f>AVERAGE(H16,H18)</f>
        <v>29.220779220779221</v>
      </c>
      <c r="I17" s="303"/>
      <c r="J17" s="303"/>
      <c r="K17" s="303"/>
      <c r="L17" s="313">
        <f>+$F$9</f>
        <v>0.84774859621233045</v>
      </c>
      <c r="M17" s="303"/>
      <c r="N17" s="303"/>
      <c r="O17" s="303"/>
      <c r="P17" s="303">
        <v>0</v>
      </c>
    </row>
    <row r="18" spans="8:16" x14ac:dyDescent="0.25">
      <c r="H18" s="302">
        <f>+$E$9*100</f>
        <v>41.759000493177709</v>
      </c>
      <c r="I18" s="303"/>
      <c r="J18" s="303"/>
      <c r="K18" s="303"/>
      <c r="L18" s="313">
        <f>+$F$9</f>
        <v>0.84774859621233045</v>
      </c>
      <c r="M18" s="303">
        <v>0</v>
      </c>
      <c r="N18" s="303"/>
      <c r="O18" s="303"/>
      <c r="P18" s="303">
        <v>0</v>
      </c>
    </row>
    <row r="19" spans="8:16" x14ac:dyDescent="0.25">
      <c r="H19" s="302">
        <f>+$E$9*100</f>
        <v>41.759000493177709</v>
      </c>
      <c r="I19" s="303"/>
      <c r="J19" s="303"/>
      <c r="K19" s="303"/>
      <c r="L19" s="303">
        <v>0</v>
      </c>
      <c r="M19" s="313">
        <f>+$F$10</f>
        <v>0.8604953691626549</v>
      </c>
      <c r="N19" s="303"/>
      <c r="O19" s="303"/>
      <c r="P19" s="303">
        <v>0</v>
      </c>
    </row>
    <row r="20" spans="8:16" x14ac:dyDescent="0.25">
      <c r="H20" s="302">
        <f>AVERAGE(H19,H21)</f>
        <v>62.778234423804044</v>
      </c>
      <c r="I20" s="303"/>
      <c r="J20" s="303"/>
      <c r="K20" s="303"/>
      <c r="L20" s="303"/>
      <c r="M20" s="313">
        <f>+$F$10</f>
        <v>0.8604953691626549</v>
      </c>
      <c r="N20" s="303"/>
      <c r="O20" s="303"/>
      <c r="P20" s="303">
        <v>0</v>
      </c>
    </row>
    <row r="21" spans="8:16" x14ac:dyDescent="0.25">
      <c r="H21" s="302">
        <f>+$E$10*100</f>
        <v>83.797468354430379</v>
      </c>
      <c r="I21" s="303"/>
      <c r="J21" s="303"/>
      <c r="K21" s="303"/>
      <c r="L21" s="303"/>
      <c r="M21" s="313">
        <f>+$F$10</f>
        <v>0.8604953691626549</v>
      </c>
      <c r="N21" s="303">
        <v>0</v>
      </c>
      <c r="O21" s="303"/>
      <c r="P21" s="303">
        <v>0</v>
      </c>
    </row>
    <row r="22" spans="8:16" x14ac:dyDescent="0.25">
      <c r="H22" s="302">
        <f>+$E$10*100</f>
        <v>83.797468354430379</v>
      </c>
      <c r="I22" s="303"/>
      <c r="J22" s="303"/>
      <c r="K22" s="303"/>
      <c r="L22" s="303"/>
      <c r="M22" s="303">
        <v>0</v>
      </c>
      <c r="N22" s="313">
        <f>+$F$11</f>
        <v>1.8637800201420662</v>
      </c>
      <c r="O22" s="303"/>
      <c r="P22" s="303">
        <v>0</v>
      </c>
    </row>
    <row r="23" spans="8:16" x14ac:dyDescent="0.25">
      <c r="H23" s="302">
        <f>AVERAGE(H22,H24)</f>
        <v>89.084333388130858</v>
      </c>
      <c r="I23" s="303"/>
      <c r="J23" s="303"/>
      <c r="K23" s="303"/>
      <c r="L23" s="303"/>
      <c r="M23" s="303"/>
      <c r="N23" s="313">
        <f>+$F$11</f>
        <v>1.8637800201420662</v>
      </c>
      <c r="O23" s="303"/>
      <c r="P23" s="303">
        <v>0</v>
      </c>
    </row>
    <row r="24" spans="8:16" x14ac:dyDescent="0.25">
      <c r="H24" s="302">
        <f>+$E$11*100</f>
        <v>94.371198421831338</v>
      </c>
      <c r="I24" s="303"/>
      <c r="J24" s="303"/>
      <c r="K24" s="303"/>
      <c r="L24" s="303"/>
      <c r="M24" s="303"/>
      <c r="N24" s="313">
        <f>+$F$11</f>
        <v>1.8637800201420662</v>
      </c>
      <c r="O24" s="303">
        <v>0</v>
      </c>
      <c r="P24" s="303">
        <v>0</v>
      </c>
    </row>
    <row r="25" spans="8:16" x14ac:dyDescent="0.25">
      <c r="H25" s="302">
        <f>+$E$11*100</f>
        <v>94.371198421831338</v>
      </c>
      <c r="I25" s="303"/>
      <c r="J25" s="303"/>
      <c r="K25" s="303"/>
      <c r="L25" s="303"/>
      <c r="M25" s="303"/>
      <c r="N25" s="303">
        <v>0</v>
      </c>
      <c r="O25" s="313">
        <f>+$F$12</f>
        <v>2.6293312675380722</v>
      </c>
      <c r="P25" s="303">
        <v>0</v>
      </c>
    </row>
    <row r="26" spans="8:16" x14ac:dyDescent="0.25">
      <c r="H26" s="302">
        <f>AVERAGE(H25,H27)</f>
        <v>97.185599210915669</v>
      </c>
      <c r="I26" s="303"/>
      <c r="J26" s="303"/>
      <c r="K26" s="303"/>
      <c r="L26" s="303"/>
      <c r="M26" s="303"/>
      <c r="N26" s="303"/>
      <c r="O26" s="313">
        <f>+$F$12</f>
        <v>2.6293312675380722</v>
      </c>
      <c r="P26" s="303">
        <v>0</v>
      </c>
    </row>
    <row r="27" spans="8:16" x14ac:dyDescent="0.25">
      <c r="H27" s="302">
        <f>+$E$12*100</f>
        <v>100</v>
      </c>
      <c r="I27" s="303"/>
      <c r="J27" s="303"/>
      <c r="K27" s="303"/>
      <c r="L27" s="303"/>
      <c r="M27" s="303"/>
      <c r="N27" s="303"/>
      <c r="O27" s="313">
        <f>+$F$12</f>
        <v>2.6293312675380722</v>
      </c>
      <c r="P27" s="303">
        <v>0</v>
      </c>
    </row>
    <row r="28" spans="8:16" x14ac:dyDescent="0.25">
      <c r="H28" s="302">
        <f>+$E$12*100</f>
        <v>100</v>
      </c>
      <c r="I28" s="303"/>
      <c r="J28" s="303"/>
      <c r="K28" s="303"/>
      <c r="L28" s="303"/>
      <c r="M28" s="303"/>
      <c r="N28" s="303"/>
      <c r="O28" s="303">
        <v>0</v>
      </c>
      <c r="P28" s="303">
        <v>0</v>
      </c>
    </row>
    <row r="49" spans="8:8" x14ac:dyDescent="0.25">
      <c r="H49" s="314"/>
    </row>
  </sheetData>
  <pageMargins left="0.7" right="0.7" top="0.75" bottom="0.75" header="0.3" footer="0.3"/>
  <pageSetup paperSize="9" orientation="portrait"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2" x14ac:dyDescent="0.25"/>
  <cols>
    <col min="1" max="1" width="25.28515625" customWidth="1"/>
  </cols>
  <sheetData>
    <row r="1" spans="1:11" ht="14.4" x14ac:dyDescent="0.3">
      <c r="A1" s="27" t="s">
        <v>12</v>
      </c>
    </row>
    <row r="2" spans="1:11" x14ac:dyDescent="0.25">
      <c r="A2" s="28" t="s">
        <v>1</v>
      </c>
      <c r="B2" s="82" t="s">
        <v>177</v>
      </c>
    </row>
    <row r="4" spans="1:11" s="284" customFormat="1" x14ac:dyDescent="0.25">
      <c r="B4" s="315" t="s">
        <v>6</v>
      </c>
      <c r="C4" s="315"/>
      <c r="D4" s="315"/>
      <c r="E4" s="315"/>
      <c r="F4" s="315"/>
      <c r="G4" s="316" t="s">
        <v>7</v>
      </c>
      <c r="H4" s="316"/>
      <c r="I4" s="316"/>
      <c r="J4" s="316"/>
      <c r="K4" s="316"/>
    </row>
    <row r="5" spans="1:11" s="42" customFormat="1" x14ac:dyDescent="0.25">
      <c r="A5" s="68" t="s">
        <v>263</v>
      </c>
      <c r="B5" s="68">
        <v>1991</v>
      </c>
      <c r="C5" s="68">
        <v>2000</v>
      </c>
      <c r="D5" s="68">
        <v>2005</v>
      </c>
      <c r="E5" s="68">
        <v>2010</v>
      </c>
      <c r="F5" s="68">
        <v>2013</v>
      </c>
      <c r="G5" s="68">
        <v>1991</v>
      </c>
      <c r="H5" s="68">
        <v>2000</v>
      </c>
      <c r="I5" s="68">
        <v>2005</v>
      </c>
      <c r="J5" s="68">
        <v>2010</v>
      </c>
      <c r="K5" s="68">
        <v>2013</v>
      </c>
    </row>
    <row r="6" spans="1:11" x14ac:dyDescent="0.25">
      <c r="A6" s="228" t="s">
        <v>8</v>
      </c>
      <c r="B6" s="34">
        <v>48.2</v>
      </c>
      <c r="C6" s="34">
        <v>38.200000000000003</v>
      </c>
      <c r="D6" s="34">
        <v>25.200000000000003</v>
      </c>
      <c r="E6" s="34">
        <v>12.9</v>
      </c>
      <c r="F6" s="34">
        <v>6.9</v>
      </c>
      <c r="G6" s="34">
        <v>85</v>
      </c>
      <c r="H6" s="34">
        <v>83.300000000000011</v>
      </c>
      <c r="I6" s="34">
        <v>80.900000000000006</v>
      </c>
      <c r="J6" s="34">
        <v>78.800000000000011</v>
      </c>
      <c r="K6" s="34">
        <v>77.7</v>
      </c>
    </row>
    <row r="7" spans="1:11" x14ac:dyDescent="0.25">
      <c r="A7" s="232" t="s">
        <v>267</v>
      </c>
      <c r="B7" s="34">
        <v>0.8</v>
      </c>
      <c r="C7" s="34">
        <v>1.2000000000000002</v>
      </c>
      <c r="D7" s="34">
        <v>1.3</v>
      </c>
      <c r="E7" s="34">
        <v>1.1000000000000001</v>
      </c>
      <c r="F7" s="34">
        <v>1.1000000000000001</v>
      </c>
      <c r="G7" s="34">
        <v>0.2</v>
      </c>
      <c r="H7" s="34">
        <v>0.2</v>
      </c>
      <c r="I7" s="34">
        <v>0.2</v>
      </c>
      <c r="J7" s="34">
        <v>0.4</v>
      </c>
      <c r="K7" s="34">
        <v>0.5</v>
      </c>
    </row>
    <row r="8" spans="1:11" x14ac:dyDescent="0.25">
      <c r="A8" s="232" t="s">
        <v>210</v>
      </c>
      <c r="B8" s="34">
        <v>5.2</v>
      </c>
      <c r="C8" s="34">
        <v>7.1000000000000005</v>
      </c>
      <c r="D8" s="34">
        <v>8.2000000000000011</v>
      </c>
      <c r="E8" s="34">
        <v>8.6</v>
      </c>
      <c r="F8" s="34">
        <v>9</v>
      </c>
      <c r="G8" s="34">
        <v>9.1</v>
      </c>
      <c r="H8" s="34">
        <v>10.100000000000001</v>
      </c>
      <c r="I8" s="34">
        <v>11.3</v>
      </c>
      <c r="J8" s="34">
        <v>11.700000000000001</v>
      </c>
      <c r="K8" s="34">
        <v>12.100000000000001</v>
      </c>
    </row>
    <row r="9" spans="1:11" x14ac:dyDescent="0.25">
      <c r="A9" s="232" t="s">
        <v>211</v>
      </c>
      <c r="B9" s="34">
        <v>2.1</v>
      </c>
      <c r="C9" s="34">
        <v>4.6000000000000005</v>
      </c>
      <c r="D9" s="34">
        <v>7.1000000000000005</v>
      </c>
      <c r="E9" s="34">
        <v>9.5</v>
      </c>
      <c r="F9" s="34">
        <v>11.3</v>
      </c>
      <c r="G9" s="34">
        <v>0.1</v>
      </c>
      <c r="H9" s="34">
        <v>0.1</v>
      </c>
      <c r="I9" s="34">
        <v>0.2</v>
      </c>
      <c r="J9" s="34">
        <v>0.2</v>
      </c>
      <c r="K9" s="34">
        <v>0.30000000000000004</v>
      </c>
    </row>
    <row r="10" spans="1:11" x14ac:dyDescent="0.25">
      <c r="A10" s="232" t="s">
        <v>212</v>
      </c>
      <c r="B10" s="34">
        <v>30.400000000000002</v>
      </c>
      <c r="C10" s="34">
        <v>33.4</v>
      </c>
      <c r="D10" s="34">
        <v>38</v>
      </c>
      <c r="E10" s="34">
        <v>42.800000000000004</v>
      </c>
      <c r="F10" s="34">
        <v>45</v>
      </c>
      <c r="G10" s="34">
        <v>3.4000000000000004</v>
      </c>
      <c r="H10" s="34">
        <v>3.6</v>
      </c>
      <c r="I10" s="34">
        <v>4</v>
      </c>
      <c r="J10" s="34">
        <v>4.7</v>
      </c>
      <c r="K10" s="34">
        <v>4.9000000000000004</v>
      </c>
    </row>
    <row r="11" spans="1:11" x14ac:dyDescent="0.25">
      <c r="A11" s="232" t="s">
        <v>213</v>
      </c>
      <c r="B11" s="34">
        <v>4.3</v>
      </c>
      <c r="C11" s="34">
        <v>5.3000000000000007</v>
      </c>
      <c r="D11" s="34">
        <v>7.7</v>
      </c>
      <c r="E11" s="34">
        <v>9.7000000000000011</v>
      </c>
      <c r="F11" s="34">
        <v>10.3</v>
      </c>
      <c r="G11" s="34">
        <v>0.4</v>
      </c>
      <c r="H11" s="34">
        <v>0.4</v>
      </c>
      <c r="I11" s="34">
        <v>0.60000000000000009</v>
      </c>
      <c r="J11" s="34">
        <v>0.8</v>
      </c>
      <c r="K11" s="34">
        <v>0.9</v>
      </c>
    </row>
    <row r="12" spans="1:11" x14ac:dyDescent="0.25">
      <c r="A12" s="232" t="s">
        <v>268</v>
      </c>
      <c r="B12" s="34">
        <v>9</v>
      </c>
      <c r="C12" s="34">
        <v>10.1</v>
      </c>
      <c r="D12" s="34">
        <v>12.7</v>
      </c>
      <c r="E12" s="34">
        <v>15.4</v>
      </c>
      <c r="F12" s="34">
        <v>16.300000000000004</v>
      </c>
      <c r="G12" s="34">
        <v>1.7000000000000002</v>
      </c>
      <c r="H12" s="34">
        <v>2</v>
      </c>
      <c r="I12" s="34">
        <v>3.0000000000000004</v>
      </c>
      <c r="J12" s="34">
        <v>3.6000000000000005</v>
      </c>
      <c r="K12" s="34">
        <v>3.7</v>
      </c>
    </row>
  </sheetData>
  <mergeCells count="2">
    <mergeCell ref="B4:F4"/>
    <mergeCell ref="G4:K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showGridLines="0" workbookViewId="0">
      <selection activeCell="C6" sqref="C6:I6"/>
    </sheetView>
  </sheetViews>
  <sheetFormatPr defaultRowHeight="12" x14ac:dyDescent="0.25"/>
  <cols>
    <col min="1" max="1" width="11.140625" style="2" bestFit="1" customWidth="1"/>
    <col min="2" max="2" width="11.140625" style="2" customWidth="1"/>
    <col min="3" max="5" width="9.42578125" style="2" customWidth="1"/>
    <col min="6" max="6" width="9.42578125" style="3" customWidth="1"/>
    <col min="7" max="9" width="9.42578125" style="2" customWidth="1"/>
    <col min="10" max="10" width="9.42578125" style="3" customWidth="1"/>
    <col min="11" max="11" width="3" style="2" customWidth="1"/>
    <col min="12" max="15" width="8" style="2" customWidth="1"/>
    <col min="16" max="16" width="6.42578125" style="2" customWidth="1"/>
    <col min="17" max="21" width="8" style="2" customWidth="1"/>
    <col min="22" max="16384" width="9.140625" style="2"/>
  </cols>
  <sheetData>
    <row r="1" spans="1:20" ht="14.4" x14ac:dyDescent="0.25">
      <c r="A1" s="1" t="s">
        <v>0</v>
      </c>
      <c r="B1" s="1"/>
    </row>
    <row r="2" spans="1:20" s="4" customFormat="1" x14ac:dyDescent="0.25">
      <c r="A2" s="4" t="s">
        <v>1</v>
      </c>
      <c r="B2" s="5" t="s">
        <v>2</v>
      </c>
      <c r="E2" s="3"/>
      <c r="I2" s="3"/>
    </row>
    <row r="3" spans="1:20" x14ac:dyDescent="0.25">
      <c r="B3" s="6" t="s">
        <v>3</v>
      </c>
      <c r="E3" s="3"/>
      <c r="F3" s="2"/>
      <c r="I3" s="3"/>
      <c r="J3" s="2"/>
    </row>
    <row r="4" spans="1:20" ht="37.200000000000003" customHeight="1" x14ac:dyDescent="0.25">
      <c r="A4" s="7" t="s">
        <v>4</v>
      </c>
      <c r="B4" s="74" t="s">
        <v>5</v>
      </c>
      <c r="C4" s="74"/>
      <c r="D4" s="74"/>
      <c r="E4" s="74"/>
      <c r="F4" s="74"/>
      <c r="G4" s="74"/>
      <c r="H4" s="74"/>
      <c r="I4" s="74"/>
      <c r="J4" s="74"/>
      <c r="K4" s="8"/>
      <c r="L4" s="8"/>
      <c r="M4" s="8"/>
      <c r="N4" s="8"/>
      <c r="O4" s="8"/>
      <c r="P4" s="8"/>
      <c r="Q4" s="8"/>
      <c r="R4" s="8"/>
      <c r="S4" s="8"/>
      <c r="T4" s="8"/>
    </row>
    <row r="5" spans="1:20" s="9" customFormat="1" x14ac:dyDescent="0.25">
      <c r="A5" s="54"/>
      <c r="B5" s="54"/>
      <c r="C5" s="75" t="s">
        <v>6</v>
      </c>
      <c r="D5" s="75"/>
      <c r="E5" s="75"/>
      <c r="F5" s="55"/>
      <c r="G5" s="76" t="s">
        <v>7</v>
      </c>
      <c r="H5" s="76"/>
      <c r="I5" s="76"/>
      <c r="J5" s="56"/>
    </row>
    <row r="6" spans="1:20" s="10" customFormat="1" x14ac:dyDescent="0.25">
      <c r="A6" s="57"/>
      <c r="B6" s="57"/>
      <c r="C6" s="59" t="s">
        <v>8</v>
      </c>
      <c r="D6" s="60" t="s">
        <v>9</v>
      </c>
      <c r="E6" s="60" t="s">
        <v>10</v>
      </c>
      <c r="F6" s="58" t="s">
        <v>11</v>
      </c>
      <c r="G6" s="59" t="s">
        <v>8</v>
      </c>
      <c r="H6" s="60" t="s">
        <v>9</v>
      </c>
      <c r="I6" s="60" t="s">
        <v>10</v>
      </c>
      <c r="J6" s="58" t="s">
        <v>11</v>
      </c>
    </row>
    <row r="7" spans="1:20" x14ac:dyDescent="0.25">
      <c r="A7" s="11">
        <v>1991</v>
      </c>
      <c r="B7" s="12" t="s">
        <v>23</v>
      </c>
      <c r="C7" s="13">
        <v>61.451446533203125</v>
      </c>
      <c r="D7" s="13">
        <v>11.684825897216797</v>
      </c>
      <c r="E7" s="13">
        <v>26.863723754882812</v>
      </c>
      <c r="F7" s="14">
        <v>99.999996185302734</v>
      </c>
      <c r="G7" s="13">
        <v>77.611541748046875</v>
      </c>
      <c r="H7" s="13">
        <v>6.4723339080810547</v>
      </c>
      <c r="I7" s="13">
        <v>15.916121482849121</v>
      </c>
      <c r="J7" s="53">
        <f>SUM(G7:I7)</f>
        <v>99.999997138977051</v>
      </c>
    </row>
    <row r="8" spans="1:20" x14ac:dyDescent="0.25">
      <c r="A8" s="11">
        <v>2000</v>
      </c>
      <c r="B8" s="12" t="s">
        <v>23</v>
      </c>
      <c r="C8" s="13">
        <v>53.511920928955078</v>
      </c>
      <c r="D8" s="13">
        <v>15.9466552734375</v>
      </c>
      <c r="E8" s="13">
        <v>30.541421890258789</v>
      </c>
      <c r="F8" s="14">
        <v>99.999998092651367</v>
      </c>
      <c r="G8" s="13">
        <v>69.105720520019531</v>
      </c>
      <c r="H8" s="13">
        <v>9.5477542877197266</v>
      </c>
      <c r="I8" s="13">
        <v>21.346519470214844</v>
      </c>
      <c r="J8" s="53">
        <f t="shared" ref="J8:J11" si="0">SUM(G8:I8)</f>
        <v>99.999994277954102</v>
      </c>
    </row>
    <row r="9" spans="1:20" x14ac:dyDescent="0.25">
      <c r="A9" s="11">
        <v>2005</v>
      </c>
      <c r="B9" s="12" t="s">
        <v>23</v>
      </c>
      <c r="C9" s="13">
        <v>52.059745788574219</v>
      </c>
      <c r="D9" s="13">
        <v>16.783897399902344</v>
      </c>
      <c r="E9" s="13">
        <v>31.156352996826172</v>
      </c>
      <c r="F9" s="14">
        <v>99.999996185302734</v>
      </c>
      <c r="G9" s="13">
        <v>67.528404235839844</v>
      </c>
      <c r="H9" s="13">
        <v>10.152313232421875</v>
      </c>
      <c r="I9" s="13">
        <v>22.319284439086914</v>
      </c>
      <c r="J9" s="53">
        <f t="shared" si="0"/>
        <v>100.00000190734863</v>
      </c>
    </row>
    <row r="10" spans="1:20" x14ac:dyDescent="0.25">
      <c r="A10" s="11">
        <v>2010</v>
      </c>
      <c r="B10" s="12" t="s">
        <v>23</v>
      </c>
      <c r="C10" s="13">
        <v>51.113788604736328</v>
      </c>
      <c r="D10" s="13">
        <v>17.345439910888672</v>
      </c>
      <c r="E10" s="13">
        <v>31.540767669677734</v>
      </c>
      <c r="F10" s="14">
        <v>99.999996185302734</v>
      </c>
      <c r="G10" s="13">
        <v>66.450614929199219</v>
      </c>
      <c r="H10" s="13">
        <v>10.570662498474121</v>
      </c>
      <c r="I10" s="13">
        <v>22.978717803955078</v>
      </c>
      <c r="J10" s="53">
        <f t="shared" si="0"/>
        <v>99.999995231628418</v>
      </c>
    </row>
    <row r="11" spans="1:20" x14ac:dyDescent="0.25">
      <c r="A11" s="11">
        <v>2012</v>
      </c>
      <c r="B11" s="12" t="s">
        <v>23</v>
      </c>
      <c r="C11" s="13">
        <v>50.828197479248047</v>
      </c>
      <c r="D11" s="13">
        <v>17.522527694702148</v>
      </c>
      <c r="E11" s="13">
        <v>31.649272918701172</v>
      </c>
      <c r="F11" s="14">
        <v>99.999998092651367</v>
      </c>
      <c r="G11" s="13">
        <v>66.079803466796875</v>
      </c>
      <c r="H11" s="13">
        <v>10.715581893920898</v>
      </c>
      <c r="I11" s="13">
        <v>23.204608917236328</v>
      </c>
      <c r="J11" s="53">
        <f t="shared" si="0"/>
        <v>99.999994277954102</v>
      </c>
    </row>
    <row r="30" spans="1:10" ht="14.4" x14ac:dyDescent="0.25">
      <c r="A30" s="1" t="s">
        <v>12</v>
      </c>
    </row>
    <row r="31" spans="1:10" x14ac:dyDescent="0.25">
      <c r="A31" s="4" t="s">
        <v>1</v>
      </c>
      <c r="B31" s="5" t="s">
        <v>13</v>
      </c>
    </row>
    <row r="32" spans="1:10" s="4" customFormat="1" x14ac:dyDescent="0.25">
      <c r="B32" s="15" t="s">
        <v>3</v>
      </c>
      <c r="F32" s="3"/>
      <c r="J32" s="3"/>
    </row>
    <row r="33" spans="1:8" ht="60" x14ac:dyDescent="0.25">
      <c r="A33" s="16" t="s">
        <v>14</v>
      </c>
      <c r="B33" s="16" t="s">
        <v>15</v>
      </c>
      <c r="C33" s="17" t="s">
        <v>16</v>
      </c>
      <c r="D33" s="18" t="s">
        <v>17</v>
      </c>
      <c r="E33" s="18" t="s">
        <v>18</v>
      </c>
      <c r="F33" s="17" t="s">
        <v>19</v>
      </c>
      <c r="G33" s="17" t="s">
        <v>20</v>
      </c>
      <c r="H33" s="19" t="s">
        <v>21</v>
      </c>
    </row>
    <row r="34" spans="1:8" x14ac:dyDescent="0.25">
      <c r="A34" s="20"/>
      <c r="B34" s="20"/>
      <c r="C34" s="21" t="s">
        <v>22</v>
      </c>
      <c r="D34" s="21" t="s">
        <v>22</v>
      </c>
      <c r="E34" s="21" t="s">
        <v>22</v>
      </c>
      <c r="F34" s="21" t="s">
        <v>22</v>
      </c>
      <c r="G34" s="21" t="s">
        <v>22</v>
      </c>
      <c r="H34" s="21" t="s">
        <v>22</v>
      </c>
    </row>
    <row r="35" spans="1:8" x14ac:dyDescent="0.25">
      <c r="A35" s="22"/>
      <c r="B35" s="22"/>
      <c r="C35" s="23"/>
      <c r="D35" s="23"/>
      <c r="E35" s="23"/>
      <c r="F35" s="23"/>
      <c r="G35" s="23"/>
      <c r="H35" s="23"/>
    </row>
    <row r="36" spans="1:8" x14ac:dyDescent="0.25">
      <c r="A36" s="24">
        <v>1991</v>
      </c>
      <c r="B36" s="25" t="s">
        <v>23</v>
      </c>
      <c r="C36" s="26">
        <v>0.44918485663755392</v>
      </c>
      <c r="D36" s="26">
        <v>0.5508149961050417</v>
      </c>
      <c r="E36" s="26">
        <v>0.6502772583155072</v>
      </c>
      <c r="F36" s="26">
        <v>0.34972257351325414</v>
      </c>
      <c r="G36" s="26">
        <v>0.63481944800502921</v>
      </c>
      <c r="H36" s="26">
        <v>0.36518055199497085</v>
      </c>
    </row>
    <row r="37" spans="1:8" x14ac:dyDescent="0.25">
      <c r="A37" s="24">
        <v>2000</v>
      </c>
      <c r="B37" s="25" t="s">
        <v>23</v>
      </c>
      <c r="C37" s="26">
        <v>0.44480317356608612</v>
      </c>
      <c r="D37" s="26">
        <v>0.55519695816088077</v>
      </c>
      <c r="E37" s="26">
        <v>0.63343598253033206</v>
      </c>
      <c r="F37" s="26">
        <v>0.36656401746966788</v>
      </c>
      <c r="G37" s="26">
        <v>0.59682126481738507</v>
      </c>
      <c r="H37" s="26">
        <v>0.40317889002231549</v>
      </c>
    </row>
    <row r="38" spans="1:8" x14ac:dyDescent="0.25">
      <c r="A38" s="24">
        <v>2005</v>
      </c>
      <c r="B38" s="25" t="s">
        <v>23</v>
      </c>
      <c r="C38" s="26">
        <v>0.43984075373596732</v>
      </c>
      <c r="D38" s="26">
        <v>0.56015949361765816</v>
      </c>
      <c r="E38" s="26">
        <v>0.62739700091710393</v>
      </c>
      <c r="F38" s="26">
        <v>0.37260327268190502</v>
      </c>
      <c r="G38" s="26">
        <v>0.58708170212366884</v>
      </c>
      <c r="H38" s="26">
        <v>0.41291829787633122</v>
      </c>
    </row>
    <row r="39" spans="1:8" x14ac:dyDescent="0.25">
      <c r="A39" s="24">
        <v>2010</v>
      </c>
      <c r="B39" s="25" t="s">
        <v>23</v>
      </c>
      <c r="C39" s="26">
        <v>0.43741511023222635</v>
      </c>
      <c r="D39" s="26">
        <v>0.56258465546791436</v>
      </c>
      <c r="E39" s="26">
        <v>0.62386671508317992</v>
      </c>
      <c r="F39" s="26">
        <v>0.37613328491682002</v>
      </c>
      <c r="G39" s="26">
        <v>0.58114082021163294</v>
      </c>
      <c r="H39" s="26">
        <v>0.41885917978836701</v>
      </c>
    </row>
    <row r="40" spans="1:8" x14ac:dyDescent="0.25">
      <c r="A40" s="24">
        <v>2012</v>
      </c>
      <c r="B40" s="25" t="s">
        <v>23</v>
      </c>
      <c r="C40" s="26">
        <v>0.43793039553554175</v>
      </c>
      <c r="D40" s="26">
        <v>0.56206937570557824</v>
      </c>
      <c r="E40" s="26">
        <v>0.62354783582274642</v>
      </c>
      <c r="F40" s="26">
        <v>0.37645192797138127</v>
      </c>
      <c r="G40" s="26">
        <v>0.58010647291938666</v>
      </c>
      <c r="H40" s="26">
        <v>0.41989340541674314</v>
      </c>
    </row>
  </sheetData>
  <mergeCells count="3">
    <mergeCell ref="B4:J4"/>
    <mergeCell ref="C5:E5"/>
    <mergeCell ref="G5:I5"/>
  </mergeCells>
  <hyperlinks>
    <hyperlink ref="B3" r:id="rId1"/>
    <hyperlink ref="B32" r:id="rId2"/>
  </hyperlinks>
  <pageMargins left="0.7" right="0.7" top="0.75" bottom="0.75" header="0.3" footer="0.3"/>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47"/>
  <sheetViews>
    <sheetView showGridLines="0" workbookViewId="0">
      <pane ySplit="7" topLeftCell="A8" activePane="bottomLeft" state="frozen"/>
      <selection pane="bottomLeft" activeCell="B3" sqref="B3"/>
    </sheetView>
  </sheetViews>
  <sheetFormatPr defaultRowHeight="12" x14ac:dyDescent="0.25"/>
  <cols>
    <col min="1" max="1" width="9.140625" style="37"/>
    <col min="2" max="2" width="36.7109375" customWidth="1"/>
    <col min="3" max="18" width="6" customWidth="1"/>
    <col min="19" max="19" width="3.85546875" customWidth="1"/>
    <col min="20" max="20" width="21.7109375" bestFit="1" customWidth="1"/>
  </cols>
  <sheetData>
    <row r="1" spans="1:36" ht="14.4" x14ac:dyDescent="0.3">
      <c r="A1" s="61" t="s">
        <v>170</v>
      </c>
      <c r="B1" s="61"/>
    </row>
    <row r="2" spans="1:36" s="28" customFormat="1" x14ac:dyDescent="0.25">
      <c r="A2" s="62" t="s">
        <v>1</v>
      </c>
      <c r="B2" s="63" t="s">
        <v>157</v>
      </c>
    </row>
    <row r="3" spans="1:36" s="28" customFormat="1" x14ac:dyDescent="0.25">
      <c r="A3" s="62"/>
      <c r="B3" s="73" t="s">
        <v>156</v>
      </c>
    </row>
    <row r="4" spans="1:36" s="28" customFormat="1" x14ac:dyDescent="0.25">
      <c r="A4" s="62"/>
      <c r="B4" s="64" t="s">
        <v>171</v>
      </c>
    </row>
    <row r="5" spans="1:36" ht="14.4" x14ac:dyDescent="0.3">
      <c r="A5" s="43" t="s">
        <v>23</v>
      </c>
      <c r="B5" s="43"/>
    </row>
    <row r="6" spans="1:36" s="42" customFormat="1" x14ac:dyDescent="0.25">
      <c r="A6" s="65" t="s">
        <v>155</v>
      </c>
      <c r="B6" s="66" t="s">
        <v>154</v>
      </c>
      <c r="C6" s="67">
        <v>1991</v>
      </c>
      <c r="D6" s="67">
        <v>1992</v>
      </c>
      <c r="E6" s="67">
        <v>1993</v>
      </c>
      <c r="F6" s="67">
        <v>1994</v>
      </c>
      <c r="G6" s="67">
        <v>1995</v>
      </c>
      <c r="H6" s="67">
        <v>1996</v>
      </c>
      <c r="I6" s="67">
        <v>1997</v>
      </c>
      <c r="J6" s="67">
        <v>1998</v>
      </c>
      <c r="K6" s="67">
        <v>1999</v>
      </c>
      <c r="L6" s="67">
        <v>2000</v>
      </c>
      <c r="M6" s="67">
        <v>2001</v>
      </c>
      <c r="N6" s="67">
        <v>2002</v>
      </c>
      <c r="O6" s="67">
        <v>2003</v>
      </c>
      <c r="P6" s="67">
        <v>2004</v>
      </c>
      <c r="Q6" s="67">
        <v>2006</v>
      </c>
      <c r="R6" s="67">
        <v>2007</v>
      </c>
    </row>
    <row r="7" spans="1:36" x14ac:dyDescent="0.25">
      <c r="A7" s="69"/>
      <c r="B7" s="70"/>
      <c r="C7" s="71"/>
      <c r="D7" s="71"/>
      <c r="E7" s="71"/>
      <c r="F7" s="71"/>
      <c r="G7" s="71"/>
      <c r="H7" s="71"/>
      <c r="I7" s="71"/>
      <c r="J7" s="71"/>
      <c r="K7" s="71"/>
      <c r="L7" s="71"/>
      <c r="M7" s="71"/>
      <c r="N7" s="71"/>
      <c r="O7" s="71"/>
      <c r="P7" s="71"/>
      <c r="Q7" s="71"/>
      <c r="R7" s="71"/>
      <c r="T7" s="42"/>
      <c r="U7" s="42"/>
      <c r="V7" s="42"/>
      <c r="W7" s="42"/>
      <c r="X7" s="42"/>
      <c r="Y7" s="42"/>
      <c r="Z7" s="42"/>
      <c r="AA7" s="42"/>
      <c r="AB7" s="42"/>
      <c r="AC7" s="42"/>
      <c r="AD7" s="42"/>
      <c r="AE7" s="42"/>
      <c r="AF7" s="42"/>
      <c r="AG7" s="42"/>
      <c r="AH7" s="42"/>
      <c r="AI7" s="42"/>
      <c r="AJ7" s="42"/>
    </row>
    <row r="8" spans="1:36" x14ac:dyDescent="0.25">
      <c r="A8" s="40">
        <v>1</v>
      </c>
      <c r="B8" s="41" t="s">
        <v>153</v>
      </c>
      <c r="C8" s="38">
        <v>133</v>
      </c>
      <c r="D8" s="38">
        <v>137</v>
      </c>
      <c r="E8" s="38">
        <v>166</v>
      </c>
      <c r="F8" s="38">
        <v>172</v>
      </c>
      <c r="G8" s="38">
        <v>185</v>
      </c>
      <c r="H8" s="38">
        <v>177</v>
      </c>
      <c r="I8" s="38">
        <v>172</v>
      </c>
      <c r="J8" s="38">
        <v>169</v>
      </c>
      <c r="K8" s="38">
        <v>175</v>
      </c>
      <c r="L8" s="38">
        <v>747</v>
      </c>
      <c r="M8" s="38">
        <v>718</v>
      </c>
      <c r="N8" s="38">
        <v>746</v>
      </c>
      <c r="O8" s="38">
        <v>807</v>
      </c>
      <c r="P8" s="38">
        <v>853</v>
      </c>
      <c r="Q8" s="38">
        <v>6743</v>
      </c>
      <c r="R8" s="38">
        <v>7015</v>
      </c>
      <c r="T8" s="30"/>
      <c r="U8" s="68">
        <v>1991</v>
      </c>
      <c r="V8" s="68">
        <v>1992</v>
      </c>
      <c r="W8" s="68">
        <v>1993</v>
      </c>
      <c r="X8" s="68">
        <v>1994</v>
      </c>
      <c r="Y8" s="68">
        <v>1995</v>
      </c>
      <c r="Z8" s="68">
        <v>1996</v>
      </c>
      <c r="AA8" s="68">
        <v>1997</v>
      </c>
      <c r="AB8" s="68">
        <v>1998</v>
      </c>
      <c r="AC8" s="68">
        <v>1999</v>
      </c>
      <c r="AD8" s="68">
        <v>2000</v>
      </c>
      <c r="AE8" s="68">
        <v>2001</v>
      </c>
      <c r="AF8" s="68">
        <v>2002</v>
      </c>
      <c r="AG8" s="68">
        <v>2003</v>
      </c>
      <c r="AH8" s="68">
        <v>2004</v>
      </c>
      <c r="AI8" s="68">
        <v>2006</v>
      </c>
      <c r="AJ8" s="68">
        <v>2007</v>
      </c>
    </row>
    <row r="9" spans="1:36" x14ac:dyDescent="0.25">
      <c r="A9" s="40">
        <v>2</v>
      </c>
      <c r="B9" s="41" t="s">
        <v>152</v>
      </c>
      <c r="C9" s="38">
        <v>89</v>
      </c>
      <c r="D9" s="38">
        <v>91</v>
      </c>
      <c r="E9" s="38">
        <v>114</v>
      </c>
      <c r="F9" s="38">
        <v>118</v>
      </c>
      <c r="G9" s="38">
        <v>130</v>
      </c>
      <c r="H9" s="38">
        <v>124</v>
      </c>
      <c r="I9" s="38">
        <v>122</v>
      </c>
      <c r="J9" s="38">
        <v>120</v>
      </c>
      <c r="K9" s="38">
        <v>126</v>
      </c>
      <c r="L9" s="38">
        <v>549</v>
      </c>
      <c r="M9" s="38">
        <v>527</v>
      </c>
      <c r="N9" s="38">
        <v>554</v>
      </c>
      <c r="O9" s="38">
        <v>599</v>
      </c>
      <c r="P9" s="38">
        <v>634</v>
      </c>
      <c r="Q9" s="38">
        <v>2593</v>
      </c>
      <c r="R9" s="38">
        <v>2698</v>
      </c>
      <c r="T9" s="34" t="s">
        <v>151</v>
      </c>
      <c r="U9" s="34">
        <f t="shared" ref="U9:AH9" si="0">+C10/C$147</f>
        <v>0.91791044776119401</v>
      </c>
      <c r="V9" s="34">
        <f t="shared" si="0"/>
        <v>0.92028985507246375</v>
      </c>
      <c r="W9" s="34">
        <f t="shared" si="0"/>
        <v>0.91666666666666663</v>
      </c>
      <c r="X9" s="34">
        <f t="shared" si="0"/>
        <v>0.92441860465116277</v>
      </c>
      <c r="Y9" s="34">
        <f t="shared" si="0"/>
        <v>0.92473118279569888</v>
      </c>
      <c r="Z9" s="34">
        <f t="shared" si="0"/>
        <v>0.9269662921348315</v>
      </c>
      <c r="AA9" s="34">
        <f t="shared" si="0"/>
        <v>0.93023255813953487</v>
      </c>
      <c r="AB9" s="34">
        <f t="shared" si="0"/>
        <v>0.92941176470588238</v>
      </c>
      <c r="AC9" s="34">
        <f t="shared" si="0"/>
        <v>0.93142857142857138</v>
      </c>
      <c r="AD9" s="34">
        <f t="shared" si="0"/>
        <v>0.89344262295081966</v>
      </c>
      <c r="AE9" s="34">
        <f t="shared" si="0"/>
        <v>0.89204545454545459</v>
      </c>
      <c r="AF9" s="34">
        <f t="shared" si="0"/>
        <v>0.89603283173734605</v>
      </c>
      <c r="AG9" s="34">
        <f t="shared" si="0"/>
        <v>0.89620253164556962</v>
      </c>
      <c r="AH9" s="34">
        <f t="shared" si="0"/>
        <v>0.89688249400479614</v>
      </c>
      <c r="AI9" s="34"/>
      <c r="AJ9" s="34"/>
    </row>
    <row r="10" spans="1:36" x14ac:dyDescent="0.25">
      <c r="A10" s="40">
        <v>3</v>
      </c>
      <c r="B10" s="41" t="s">
        <v>151</v>
      </c>
      <c r="C10" s="38">
        <v>123</v>
      </c>
      <c r="D10" s="38">
        <v>127</v>
      </c>
      <c r="E10" s="38">
        <v>154</v>
      </c>
      <c r="F10" s="38">
        <v>159</v>
      </c>
      <c r="G10" s="38">
        <v>172</v>
      </c>
      <c r="H10" s="38">
        <v>165</v>
      </c>
      <c r="I10" s="38">
        <v>160</v>
      </c>
      <c r="J10" s="38">
        <v>158</v>
      </c>
      <c r="K10" s="38">
        <v>163</v>
      </c>
      <c r="L10" s="38">
        <v>654</v>
      </c>
      <c r="M10" s="38">
        <v>628</v>
      </c>
      <c r="N10" s="38">
        <v>655</v>
      </c>
      <c r="O10" s="38">
        <v>708</v>
      </c>
      <c r="P10" s="38">
        <v>748</v>
      </c>
      <c r="Q10" s="38">
        <v>6743</v>
      </c>
      <c r="R10" s="38">
        <v>7015</v>
      </c>
      <c r="T10" s="34" t="s">
        <v>91</v>
      </c>
      <c r="U10" s="34">
        <f t="shared" ref="U10:AH10" si="1">+C32/C$147</f>
        <v>0.73880597014925375</v>
      </c>
      <c r="V10" s="34">
        <f t="shared" si="1"/>
        <v>0.73913043478260865</v>
      </c>
      <c r="W10" s="34">
        <f t="shared" si="1"/>
        <v>0.75</v>
      </c>
      <c r="X10" s="34">
        <f t="shared" si="1"/>
        <v>0.7558139534883721</v>
      </c>
      <c r="Y10" s="34">
        <f t="shared" si="1"/>
        <v>0.75806451612903225</v>
      </c>
      <c r="Z10" s="34">
        <f t="shared" si="1"/>
        <v>0.7584269662921348</v>
      </c>
      <c r="AA10" s="34">
        <f t="shared" si="1"/>
        <v>0.76744186046511631</v>
      </c>
      <c r="AB10" s="34">
        <f t="shared" si="1"/>
        <v>0.76470588235294112</v>
      </c>
      <c r="AC10" s="34">
        <f t="shared" si="1"/>
        <v>0.77142857142857146</v>
      </c>
      <c r="AD10" s="34">
        <f t="shared" si="1"/>
        <v>0.76502732240437155</v>
      </c>
      <c r="AE10" s="34">
        <f t="shared" si="1"/>
        <v>0.765625</v>
      </c>
      <c r="AF10" s="34">
        <f t="shared" si="1"/>
        <v>0.77017783857729138</v>
      </c>
      <c r="AG10" s="34">
        <f t="shared" si="1"/>
        <v>0.77088607594936709</v>
      </c>
      <c r="AH10" s="34">
        <f t="shared" si="1"/>
        <v>0.77218225419664266</v>
      </c>
      <c r="AI10" s="34"/>
      <c r="AJ10" s="34"/>
    </row>
    <row r="11" spans="1:36" x14ac:dyDescent="0.25">
      <c r="A11" s="40">
        <v>4</v>
      </c>
      <c r="B11" s="41" t="s">
        <v>150</v>
      </c>
      <c r="C11" s="38">
        <v>89</v>
      </c>
      <c r="D11" s="38">
        <v>91</v>
      </c>
      <c r="E11" s="38">
        <v>114</v>
      </c>
      <c r="F11" s="38">
        <v>118</v>
      </c>
      <c r="G11" s="38">
        <v>124</v>
      </c>
      <c r="H11" s="38">
        <v>119</v>
      </c>
      <c r="I11" s="38">
        <v>113</v>
      </c>
      <c r="J11" s="38">
        <v>111</v>
      </c>
      <c r="K11" s="38">
        <v>117</v>
      </c>
      <c r="L11" s="38">
        <v>549</v>
      </c>
      <c r="M11" s="38">
        <v>527</v>
      </c>
      <c r="N11" s="38">
        <v>554</v>
      </c>
      <c r="O11" s="38">
        <v>599</v>
      </c>
      <c r="P11" s="38">
        <v>634</v>
      </c>
      <c r="Q11" s="38">
        <v>2593</v>
      </c>
      <c r="R11" s="38">
        <v>2698</v>
      </c>
      <c r="T11" s="34" t="s">
        <v>51</v>
      </c>
      <c r="U11" s="34">
        <f t="shared" ref="U11:AH11" si="2">+C125/C$147</f>
        <v>1.2164179104477613</v>
      </c>
      <c r="V11" s="34">
        <f t="shared" si="2"/>
        <v>1.2173913043478262</v>
      </c>
      <c r="W11" s="34">
        <f t="shared" si="2"/>
        <v>1.2083333333333333</v>
      </c>
      <c r="X11" s="34">
        <f t="shared" si="2"/>
        <v>1.2151162790697674</v>
      </c>
      <c r="Y11" s="34">
        <f t="shared" si="2"/>
        <v>1.2096774193548387</v>
      </c>
      <c r="Z11" s="34">
        <f t="shared" si="2"/>
        <v>1.2078651685393258</v>
      </c>
      <c r="AA11" s="34">
        <f t="shared" si="2"/>
        <v>1.2093023255813953</v>
      </c>
      <c r="AB11" s="34">
        <f t="shared" si="2"/>
        <v>1.2058823529411764</v>
      </c>
      <c r="AC11" s="34">
        <f t="shared" si="2"/>
        <v>1.2057142857142857</v>
      </c>
      <c r="AD11" s="34">
        <f t="shared" si="2"/>
        <v>1.1489071038251366</v>
      </c>
      <c r="AE11" s="34">
        <f t="shared" si="2"/>
        <v>1.1477272727272727</v>
      </c>
      <c r="AF11" s="34">
        <f t="shared" si="2"/>
        <v>1.1450068399452804</v>
      </c>
      <c r="AG11" s="34">
        <f t="shared" si="2"/>
        <v>1.1468354430379746</v>
      </c>
      <c r="AH11" s="34">
        <f t="shared" si="2"/>
        <v>1.1474820143884892</v>
      </c>
      <c r="AI11" s="34"/>
      <c r="AJ11" s="34"/>
    </row>
    <row r="12" spans="1:36" x14ac:dyDescent="0.25">
      <c r="A12" s="40">
        <v>5</v>
      </c>
      <c r="B12" s="41" t="s">
        <v>148</v>
      </c>
      <c r="C12" s="38">
        <v>136</v>
      </c>
      <c r="D12" s="38">
        <v>140</v>
      </c>
      <c r="E12" s="38">
        <v>170</v>
      </c>
      <c r="F12" s="38">
        <v>172</v>
      </c>
      <c r="G12" s="38">
        <v>185</v>
      </c>
      <c r="H12" s="38">
        <v>177</v>
      </c>
      <c r="I12" s="38">
        <v>172</v>
      </c>
      <c r="J12" s="38">
        <v>169</v>
      </c>
      <c r="K12" s="38">
        <v>175</v>
      </c>
      <c r="L12" s="38">
        <v>747</v>
      </c>
      <c r="M12" s="38">
        <v>718</v>
      </c>
      <c r="N12" s="38">
        <v>746</v>
      </c>
      <c r="O12" s="38">
        <v>807</v>
      </c>
      <c r="P12" s="38">
        <v>853</v>
      </c>
      <c r="Q12" s="38">
        <v>6743</v>
      </c>
      <c r="R12" s="38">
        <v>7015</v>
      </c>
      <c r="T12" s="34" t="s">
        <v>149</v>
      </c>
      <c r="U12" s="34">
        <f t="shared" ref="U12:AJ12" si="3">+C138/C$147</f>
        <v>0.86567164179104472</v>
      </c>
      <c r="V12" s="34">
        <f t="shared" si="3"/>
        <v>0.86956521739130432</v>
      </c>
      <c r="W12" s="34">
        <f t="shared" si="3"/>
        <v>0.86309523809523814</v>
      </c>
      <c r="X12" s="34">
        <f t="shared" si="3"/>
        <v>0.87209302325581395</v>
      </c>
      <c r="Y12" s="34">
        <f t="shared" si="3"/>
        <v>0.87096774193548387</v>
      </c>
      <c r="Z12" s="34">
        <f t="shared" si="3"/>
        <v>0.8707865168539326</v>
      </c>
      <c r="AA12" s="34">
        <f t="shared" si="3"/>
        <v>0.87790697674418605</v>
      </c>
      <c r="AB12" s="34">
        <f t="shared" si="3"/>
        <v>0.87647058823529411</v>
      </c>
      <c r="AC12" s="34">
        <f t="shared" si="3"/>
        <v>0.88</v>
      </c>
      <c r="AD12" s="34">
        <f t="shared" si="3"/>
        <v>0.84153005464480879</v>
      </c>
      <c r="AE12" s="34">
        <f t="shared" si="3"/>
        <v>0.84090909090909094</v>
      </c>
      <c r="AF12" s="34">
        <f t="shared" si="3"/>
        <v>0.84404924760601918</v>
      </c>
      <c r="AG12" s="34">
        <f t="shared" si="3"/>
        <v>0.84430379746835438</v>
      </c>
      <c r="AH12" s="34">
        <f t="shared" si="3"/>
        <v>0.84532374100719421</v>
      </c>
      <c r="AI12" s="34">
        <f t="shared" si="3"/>
        <v>0.83250656550919166</v>
      </c>
      <c r="AJ12" s="34">
        <f t="shared" si="3"/>
        <v>0.83253856942496496</v>
      </c>
    </row>
    <row r="13" spans="1:36" x14ac:dyDescent="0.25">
      <c r="A13" s="40">
        <v>6</v>
      </c>
      <c r="B13" s="41" t="s">
        <v>147</v>
      </c>
      <c r="C13" s="38">
        <v>91</v>
      </c>
      <c r="D13" s="38">
        <v>94</v>
      </c>
      <c r="E13" s="38">
        <v>117</v>
      </c>
      <c r="F13" s="38">
        <v>118</v>
      </c>
      <c r="G13" s="38">
        <v>130</v>
      </c>
      <c r="H13" s="38">
        <v>124</v>
      </c>
      <c r="I13" s="38">
        <v>122</v>
      </c>
      <c r="J13" s="38">
        <v>120</v>
      </c>
      <c r="K13" s="38">
        <v>126</v>
      </c>
      <c r="L13" s="38">
        <v>549</v>
      </c>
      <c r="M13" s="38">
        <v>527</v>
      </c>
      <c r="N13" s="38">
        <v>554</v>
      </c>
      <c r="O13" s="38">
        <v>599</v>
      </c>
      <c r="P13" s="38">
        <v>634</v>
      </c>
      <c r="Q13" s="38">
        <v>2593</v>
      </c>
      <c r="R13" s="38">
        <v>2698</v>
      </c>
    </row>
    <row r="14" spans="1:36" x14ac:dyDescent="0.25">
      <c r="A14" s="40">
        <v>7</v>
      </c>
      <c r="B14" s="41" t="s">
        <v>146</v>
      </c>
      <c r="C14" s="38">
        <v>73</v>
      </c>
      <c r="D14" s="38">
        <v>75</v>
      </c>
      <c r="E14" s="38">
        <v>94</v>
      </c>
      <c r="F14" s="38">
        <v>95</v>
      </c>
      <c r="G14" s="38">
        <v>104</v>
      </c>
      <c r="H14" s="38">
        <v>100</v>
      </c>
      <c r="I14" s="38">
        <v>98</v>
      </c>
      <c r="J14" s="38">
        <v>97</v>
      </c>
      <c r="K14" s="38">
        <v>101</v>
      </c>
      <c r="L14" s="38">
        <v>440</v>
      </c>
      <c r="M14" s="38">
        <v>423</v>
      </c>
      <c r="N14" s="38">
        <v>445</v>
      </c>
      <c r="O14" s="38">
        <v>481</v>
      </c>
      <c r="P14" s="38">
        <v>508</v>
      </c>
      <c r="Q14" s="38"/>
      <c r="R14" s="38" t="s">
        <v>44</v>
      </c>
    </row>
    <row r="15" spans="1:36" x14ac:dyDescent="0.25">
      <c r="A15" s="40">
        <v>8</v>
      </c>
      <c r="B15" s="41" t="s">
        <v>145</v>
      </c>
      <c r="C15" s="38">
        <v>73</v>
      </c>
      <c r="D15" s="38">
        <v>75</v>
      </c>
      <c r="E15" s="38">
        <v>94</v>
      </c>
      <c r="F15" s="38">
        <v>95</v>
      </c>
      <c r="G15" s="38">
        <v>104</v>
      </c>
      <c r="H15" s="38">
        <v>100</v>
      </c>
      <c r="I15" s="38">
        <v>98</v>
      </c>
      <c r="J15" s="38">
        <v>97</v>
      </c>
      <c r="K15" s="38">
        <v>101</v>
      </c>
      <c r="L15" s="38">
        <v>440</v>
      </c>
      <c r="M15" s="38">
        <v>423</v>
      </c>
      <c r="N15" s="38">
        <v>445</v>
      </c>
      <c r="O15" s="38">
        <v>481</v>
      </c>
      <c r="P15" s="38">
        <v>508</v>
      </c>
      <c r="Q15" s="38"/>
      <c r="R15" s="38" t="s">
        <v>44</v>
      </c>
    </row>
    <row r="16" spans="1:36" x14ac:dyDescent="0.25">
      <c r="A16" s="40">
        <v>9</v>
      </c>
      <c r="B16" s="41" t="s">
        <v>144</v>
      </c>
      <c r="C16" s="38">
        <v>126</v>
      </c>
      <c r="D16" s="38">
        <v>130</v>
      </c>
      <c r="E16" s="38">
        <v>158</v>
      </c>
      <c r="F16" s="38">
        <v>159</v>
      </c>
      <c r="G16" s="38">
        <v>172</v>
      </c>
      <c r="H16" s="38">
        <v>165</v>
      </c>
      <c r="I16" s="38">
        <v>160</v>
      </c>
      <c r="J16" s="38">
        <v>158</v>
      </c>
      <c r="K16" s="38">
        <v>163</v>
      </c>
      <c r="L16" s="38">
        <v>654</v>
      </c>
      <c r="M16" s="38">
        <v>628</v>
      </c>
      <c r="N16" s="38">
        <v>655</v>
      </c>
      <c r="O16" s="38">
        <v>708</v>
      </c>
      <c r="P16" s="38">
        <v>748</v>
      </c>
      <c r="Q16" s="38"/>
      <c r="R16" s="38" t="s">
        <v>44</v>
      </c>
    </row>
    <row r="17" spans="1:18" x14ac:dyDescent="0.25">
      <c r="A17" s="40">
        <v>10</v>
      </c>
      <c r="B17" s="41" t="s">
        <v>143</v>
      </c>
      <c r="C17" s="38">
        <v>126</v>
      </c>
      <c r="D17" s="38">
        <v>130</v>
      </c>
      <c r="E17" s="38">
        <v>158</v>
      </c>
      <c r="F17" s="38">
        <v>159</v>
      </c>
      <c r="G17" s="38">
        <v>172</v>
      </c>
      <c r="H17" s="38">
        <v>165</v>
      </c>
      <c r="I17" s="38">
        <v>160</v>
      </c>
      <c r="J17" s="38">
        <v>158</v>
      </c>
      <c r="K17" s="38">
        <v>163</v>
      </c>
      <c r="L17" s="38">
        <v>654</v>
      </c>
      <c r="M17" s="38">
        <v>628</v>
      </c>
      <c r="N17" s="38">
        <v>655</v>
      </c>
      <c r="O17" s="38">
        <v>708</v>
      </c>
      <c r="P17" s="38">
        <v>748</v>
      </c>
      <c r="Q17" s="38"/>
      <c r="R17" s="38" t="s">
        <v>44</v>
      </c>
    </row>
    <row r="18" spans="1:18" x14ac:dyDescent="0.25">
      <c r="A18" s="40">
        <v>11</v>
      </c>
      <c r="B18" s="41" t="s">
        <v>142</v>
      </c>
      <c r="C18" s="38">
        <v>187</v>
      </c>
      <c r="D18" s="38">
        <v>193</v>
      </c>
      <c r="E18" s="38">
        <v>235</v>
      </c>
      <c r="F18" s="38">
        <v>236</v>
      </c>
      <c r="G18" s="38">
        <v>254</v>
      </c>
      <c r="H18" s="38">
        <v>243</v>
      </c>
      <c r="I18" s="38">
        <v>234</v>
      </c>
      <c r="J18" s="38">
        <v>231</v>
      </c>
      <c r="K18" s="38">
        <v>237</v>
      </c>
      <c r="L18" s="38">
        <v>934</v>
      </c>
      <c r="M18" s="38">
        <v>898</v>
      </c>
      <c r="N18" s="38">
        <v>929</v>
      </c>
      <c r="O18" s="38">
        <v>1004</v>
      </c>
      <c r="P18" s="38">
        <v>1062</v>
      </c>
      <c r="Q18" s="38">
        <v>10806</v>
      </c>
      <c r="R18" s="38">
        <v>11242</v>
      </c>
    </row>
    <row r="19" spans="1:18" x14ac:dyDescent="0.25">
      <c r="A19" s="40">
        <v>12</v>
      </c>
      <c r="B19" s="41" t="s">
        <v>137</v>
      </c>
      <c r="C19" s="38">
        <v>136</v>
      </c>
      <c r="D19" s="38">
        <v>140</v>
      </c>
      <c r="E19" s="38">
        <v>170</v>
      </c>
      <c r="F19" s="38">
        <v>172</v>
      </c>
      <c r="G19" s="38">
        <v>185</v>
      </c>
      <c r="H19" s="38">
        <v>177</v>
      </c>
      <c r="I19" s="38">
        <v>172</v>
      </c>
      <c r="J19" s="38">
        <v>169</v>
      </c>
      <c r="K19" s="38">
        <v>175</v>
      </c>
      <c r="L19" s="38">
        <v>747</v>
      </c>
      <c r="M19" s="38">
        <v>718</v>
      </c>
      <c r="N19" s="38">
        <v>746</v>
      </c>
      <c r="O19" s="38">
        <v>807</v>
      </c>
      <c r="P19" s="38">
        <v>853</v>
      </c>
      <c r="Q19" s="38">
        <v>5187</v>
      </c>
      <c r="R19" s="38">
        <v>5396</v>
      </c>
    </row>
    <row r="20" spans="1:18" x14ac:dyDescent="0.25">
      <c r="A20" s="40">
        <v>13</v>
      </c>
      <c r="B20" s="41" t="s">
        <v>141</v>
      </c>
      <c r="C20" s="38">
        <v>136</v>
      </c>
      <c r="D20" s="38">
        <v>140</v>
      </c>
      <c r="E20" s="38">
        <v>170</v>
      </c>
      <c r="F20" s="38">
        <v>172</v>
      </c>
      <c r="G20" s="38">
        <v>185</v>
      </c>
      <c r="H20" s="38">
        <v>177</v>
      </c>
      <c r="I20" s="38">
        <v>172</v>
      </c>
      <c r="J20" s="38">
        <v>169</v>
      </c>
      <c r="K20" s="38">
        <v>175</v>
      </c>
      <c r="L20" s="38">
        <v>747</v>
      </c>
      <c r="M20" s="38">
        <v>718</v>
      </c>
      <c r="N20" s="38">
        <v>746</v>
      </c>
      <c r="O20" s="38">
        <v>807</v>
      </c>
      <c r="P20" s="38">
        <v>853</v>
      </c>
      <c r="Q20" s="38">
        <v>3631</v>
      </c>
      <c r="R20" s="38">
        <v>3777</v>
      </c>
    </row>
    <row r="21" spans="1:18" x14ac:dyDescent="0.25">
      <c r="A21" s="40">
        <v>14</v>
      </c>
      <c r="B21" s="41" t="s">
        <v>140</v>
      </c>
      <c r="C21" s="38">
        <v>202</v>
      </c>
      <c r="D21" s="38">
        <v>208</v>
      </c>
      <c r="E21" s="38">
        <v>249</v>
      </c>
      <c r="F21" s="38">
        <v>251</v>
      </c>
      <c r="G21" s="38">
        <v>269</v>
      </c>
      <c r="H21" s="38">
        <v>258</v>
      </c>
      <c r="I21" s="38">
        <v>248</v>
      </c>
      <c r="J21" s="38">
        <v>244</v>
      </c>
      <c r="K21" s="38">
        <v>251</v>
      </c>
      <c r="L21" s="38">
        <v>1168</v>
      </c>
      <c r="M21" s="38">
        <v>1122</v>
      </c>
      <c r="N21" s="38">
        <v>1172</v>
      </c>
      <c r="O21" s="38">
        <v>1268</v>
      </c>
      <c r="P21" s="38">
        <v>1340</v>
      </c>
      <c r="Q21" s="38">
        <v>13832</v>
      </c>
      <c r="R21" s="38">
        <v>14389</v>
      </c>
    </row>
    <row r="22" spans="1:18" x14ac:dyDescent="0.25">
      <c r="A22" s="40">
        <v>15</v>
      </c>
      <c r="B22" s="41" t="s">
        <v>139</v>
      </c>
      <c r="C22" s="38">
        <v>112</v>
      </c>
      <c r="D22" s="38">
        <v>115</v>
      </c>
      <c r="E22" s="38">
        <v>141</v>
      </c>
      <c r="F22" s="38">
        <v>142</v>
      </c>
      <c r="G22" s="38">
        <v>154</v>
      </c>
      <c r="H22" s="38">
        <v>148</v>
      </c>
      <c r="I22" s="38">
        <v>144</v>
      </c>
      <c r="J22" s="38">
        <v>142</v>
      </c>
      <c r="K22" s="38">
        <v>147</v>
      </c>
      <c r="L22" s="38">
        <v>560</v>
      </c>
      <c r="M22" s="38">
        <v>539</v>
      </c>
      <c r="N22" s="38">
        <v>563</v>
      </c>
      <c r="O22" s="38">
        <v>609</v>
      </c>
      <c r="P22" s="38">
        <v>644</v>
      </c>
      <c r="Q22" s="38">
        <v>13832</v>
      </c>
      <c r="R22" s="38">
        <v>14389</v>
      </c>
    </row>
    <row r="23" spans="1:18" x14ac:dyDescent="0.25">
      <c r="A23" s="40">
        <v>16</v>
      </c>
      <c r="B23" s="41" t="s">
        <v>114</v>
      </c>
      <c r="C23" s="38">
        <v>157</v>
      </c>
      <c r="D23" s="38">
        <v>161</v>
      </c>
      <c r="E23" s="38">
        <v>195</v>
      </c>
      <c r="F23" s="38">
        <v>197</v>
      </c>
      <c r="G23" s="38">
        <v>212</v>
      </c>
      <c r="H23" s="38">
        <v>203</v>
      </c>
      <c r="I23" s="38">
        <v>196</v>
      </c>
      <c r="J23" s="38">
        <v>193</v>
      </c>
      <c r="K23" s="38">
        <v>199</v>
      </c>
      <c r="L23" s="38">
        <v>841</v>
      </c>
      <c r="M23" s="38">
        <v>808</v>
      </c>
      <c r="N23" s="38">
        <v>837</v>
      </c>
      <c r="O23" s="38">
        <v>906</v>
      </c>
      <c r="P23" s="38">
        <v>957</v>
      </c>
      <c r="Q23" s="38">
        <v>5706</v>
      </c>
      <c r="R23" s="38">
        <v>5936</v>
      </c>
    </row>
    <row r="24" spans="1:18" x14ac:dyDescent="0.25">
      <c r="A24" s="40">
        <v>17</v>
      </c>
      <c r="B24" s="41" t="s">
        <v>138</v>
      </c>
      <c r="C24" s="38">
        <v>136</v>
      </c>
      <c r="D24" s="38">
        <v>140</v>
      </c>
      <c r="E24" s="38">
        <v>170</v>
      </c>
      <c r="F24" s="38">
        <v>172</v>
      </c>
      <c r="G24" s="38">
        <v>185</v>
      </c>
      <c r="H24" s="38">
        <v>177</v>
      </c>
      <c r="I24" s="38">
        <v>172</v>
      </c>
      <c r="J24" s="38">
        <v>169</v>
      </c>
      <c r="K24" s="38">
        <v>175</v>
      </c>
      <c r="L24" s="38">
        <v>747</v>
      </c>
      <c r="M24" s="38">
        <v>718</v>
      </c>
      <c r="N24" s="38">
        <v>746</v>
      </c>
      <c r="O24" s="38">
        <v>807</v>
      </c>
      <c r="P24" s="38">
        <v>853</v>
      </c>
      <c r="Q24" s="38">
        <v>4668</v>
      </c>
      <c r="R24" s="38">
        <v>4856</v>
      </c>
    </row>
    <row r="25" spans="1:18" x14ac:dyDescent="0.25">
      <c r="A25" s="40">
        <v>18</v>
      </c>
      <c r="B25" s="41" t="s">
        <v>137</v>
      </c>
      <c r="C25" s="38">
        <v>112</v>
      </c>
      <c r="D25" s="38">
        <v>115</v>
      </c>
      <c r="E25" s="38">
        <v>141</v>
      </c>
      <c r="F25" s="38">
        <v>142</v>
      </c>
      <c r="G25" s="38">
        <v>154</v>
      </c>
      <c r="H25" s="38">
        <v>148</v>
      </c>
      <c r="I25" s="38">
        <v>144</v>
      </c>
      <c r="J25" s="38">
        <v>142</v>
      </c>
      <c r="K25" s="38">
        <v>147</v>
      </c>
      <c r="L25" s="38">
        <v>560</v>
      </c>
      <c r="M25" s="38">
        <v>539</v>
      </c>
      <c r="N25" s="38">
        <v>563</v>
      </c>
      <c r="O25" s="38">
        <v>609</v>
      </c>
      <c r="P25" s="38">
        <v>644</v>
      </c>
      <c r="Q25" s="38">
        <v>5706</v>
      </c>
      <c r="R25" s="38">
        <v>5936</v>
      </c>
    </row>
    <row r="26" spans="1:18" x14ac:dyDescent="0.25">
      <c r="A26" s="40">
        <v>19</v>
      </c>
      <c r="B26" s="41" t="s">
        <v>136</v>
      </c>
      <c r="C26" s="38">
        <v>102</v>
      </c>
      <c r="D26" s="38">
        <v>105</v>
      </c>
      <c r="E26" s="38">
        <v>129</v>
      </c>
      <c r="F26" s="38">
        <v>130</v>
      </c>
      <c r="G26" s="38">
        <v>141</v>
      </c>
      <c r="H26" s="38">
        <v>135</v>
      </c>
      <c r="I26" s="38">
        <v>132</v>
      </c>
      <c r="J26" s="38">
        <v>130</v>
      </c>
      <c r="K26" s="38">
        <v>135</v>
      </c>
      <c r="L26" s="38">
        <v>560</v>
      </c>
      <c r="M26" s="38">
        <v>539</v>
      </c>
      <c r="N26" s="38">
        <v>563</v>
      </c>
      <c r="O26" s="38">
        <v>609</v>
      </c>
      <c r="P26" s="38">
        <v>644</v>
      </c>
      <c r="Q26" s="38"/>
      <c r="R26" s="38" t="s">
        <v>44</v>
      </c>
    </row>
    <row r="27" spans="1:18" x14ac:dyDescent="0.25">
      <c r="A27" s="40">
        <v>22</v>
      </c>
      <c r="B27" s="41" t="s">
        <v>135</v>
      </c>
      <c r="C27" s="38">
        <v>126</v>
      </c>
      <c r="D27" s="38">
        <v>130</v>
      </c>
      <c r="E27" s="38">
        <v>158</v>
      </c>
      <c r="F27" s="38">
        <v>159</v>
      </c>
      <c r="G27" s="38">
        <v>172</v>
      </c>
      <c r="H27" s="38">
        <v>165</v>
      </c>
      <c r="I27" s="38">
        <v>160</v>
      </c>
      <c r="J27" s="38">
        <v>158</v>
      </c>
      <c r="K27" s="38">
        <v>163</v>
      </c>
      <c r="L27" s="38">
        <v>654</v>
      </c>
      <c r="M27" s="38">
        <v>628</v>
      </c>
      <c r="N27" s="38">
        <v>655</v>
      </c>
      <c r="O27" s="38">
        <v>708</v>
      </c>
      <c r="P27" s="38">
        <v>748</v>
      </c>
      <c r="Q27" s="38"/>
      <c r="R27" s="38" t="s">
        <v>44</v>
      </c>
    </row>
    <row r="28" spans="1:18" x14ac:dyDescent="0.25">
      <c r="A28" s="40">
        <v>24</v>
      </c>
      <c r="B28" s="41" t="s">
        <v>134</v>
      </c>
      <c r="C28" s="38">
        <v>136</v>
      </c>
      <c r="D28" s="38">
        <v>140</v>
      </c>
      <c r="E28" s="38">
        <v>170</v>
      </c>
      <c r="F28" s="38">
        <v>172</v>
      </c>
      <c r="G28" s="38">
        <v>185</v>
      </c>
      <c r="H28" s="38">
        <v>177</v>
      </c>
      <c r="I28" s="38">
        <v>172</v>
      </c>
      <c r="J28" s="38">
        <v>169</v>
      </c>
      <c r="K28" s="38">
        <v>175</v>
      </c>
      <c r="L28" s="38">
        <v>747</v>
      </c>
      <c r="M28" s="38">
        <v>718</v>
      </c>
      <c r="N28" s="38">
        <v>746</v>
      </c>
      <c r="O28" s="38">
        <v>807</v>
      </c>
      <c r="P28" s="38">
        <v>853</v>
      </c>
      <c r="Q28" s="38"/>
      <c r="R28" s="38" t="s">
        <v>44</v>
      </c>
    </row>
    <row r="29" spans="1:18" x14ac:dyDescent="0.25">
      <c r="A29" s="40">
        <v>25</v>
      </c>
      <c r="B29" s="41" t="s">
        <v>133</v>
      </c>
      <c r="C29" s="38">
        <v>143</v>
      </c>
      <c r="D29" s="38">
        <v>147</v>
      </c>
      <c r="E29" s="38">
        <v>181</v>
      </c>
      <c r="F29" s="38">
        <v>186</v>
      </c>
      <c r="G29" s="38">
        <v>201</v>
      </c>
      <c r="H29" s="38">
        <v>192</v>
      </c>
      <c r="I29" s="38">
        <v>186</v>
      </c>
      <c r="J29" s="38">
        <v>183</v>
      </c>
      <c r="K29" s="38">
        <v>189</v>
      </c>
      <c r="L29" s="38">
        <v>747</v>
      </c>
      <c r="M29" s="38">
        <v>718</v>
      </c>
      <c r="N29" s="38">
        <v>746</v>
      </c>
      <c r="O29" s="38">
        <v>807</v>
      </c>
      <c r="P29" s="38">
        <v>853</v>
      </c>
      <c r="Q29" s="38"/>
      <c r="R29" s="38" t="s">
        <v>44</v>
      </c>
    </row>
    <row r="30" spans="1:18" x14ac:dyDescent="0.25">
      <c r="A30" s="40">
        <v>26</v>
      </c>
      <c r="B30" s="41" t="s">
        <v>132</v>
      </c>
      <c r="C30" s="38">
        <v>133</v>
      </c>
      <c r="D30" s="38">
        <v>137</v>
      </c>
      <c r="E30" s="38">
        <v>166</v>
      </c>
      <c r="F30" s="38">
        <v>172</v>
      </c>
      <c r="G30" s="38">
        <v>185</v>
      </c>
      <c r="H30" s="38">
        <v>177</v>
      </c>
      <c r="I30" s="38">
        <v>172</v>
      </c>
      <c r="J30" s="38">
        <v>169</v>
      </c>
      <c r="K30" s="38">
        <v>175</v>
      </c>
      <c r="L30" s="38">
        <v>747</v>
      </c>
      <c r="M30" s="38">
        <v>718</v>
      </c>
      <c r="N30" s="38">
        <v>746</v>
      </c>
      <c r="O30" s="38">
        <v>807</v>
      </c>
      <c r="P30" s="38">
        <v>853</v>
      </c>
      <c r="Q30" s="38">
        <v>4668</v>
      </c>
      <c r="R30" s="38">
        <v>4856</v>
      </c>
    </row>
    <row r="31" spans="1:18" x14ac:dyDescent="0.25">
      <c r="A31" s="40">
        <v>27</v>
      </c>
      <c r="B31" s="41" t="s">
        <v>131</v>
      </c>
      <c r="C31" s="38">
        <v>143</v>
      </c>
      <c r="D31" s="38">
        <v>147</v>
      </c>
      <c r="E31" s="38">
        <v>180</v>
      </c>
      <c r="F31" s="38">
        <v>186</v>
      </c>
      <c r="G31" s="38">
        <v>199</v>
      </c>
      <c r="H31" s="38">
        <v>190</v>
      </c>
      <c r="I31" s="38">
        <v>184</v>
      </c>
      <c r="J31" s="38">
        <v>181</v>
      </c>
      <c r="K31" s="38">
        <v>171</v>
      </c>
      <c r="L31" s="38">
        <v>654</v>
      </c>
      <c r="M31" s="38">
        <v>628</v>
      </c>
      <c r="N31" s="38">
        <v>655</v>
      </c>
      <c r="O31" s="38">
        <v>708</v>
      </c>
      <c r="P31" s="38">
        <v>748</v>
      </c>
      <c r="Q31" s="38">
        <v>4668</v>
      </c>
      <c r="R31" s="38">
        <v>4856</v>
      </c>
    </row>
    <row r="32" spans="1:18" x14ac:dyDescent="0.25">
      <c r="A32" s="40">
        <v>28</v>
      </c>
      <c r="B32" s="41" t="s">
        <v>91</v>
      </c>
      <c r="C32" s="38">
        <v>99</v>
      </c>
      <c r="D32" s="38">
        <v>102</v>
      </c>
      <c r="E32" s="38">
        <v>126</v>
      </c>
      <c r="F32" s="38">
        <v>130</v>
      </c>
      <c r="G32" s="38">
        <v>141</v>
      </c>
      <c r="H32" s="38">
        <v>135</v>
      </c>
      <c r="I32" s="38">
        <v>132</v>
      </c>
      <c r="J32" s="38">
        <v>130</v>
      </c>
      <c r="K32" s="38">
        <v>135</v>
      </c>
      <c r="L32" s="38">
        <v>560</v>
      </c>
      <c r="M32" s="38">
        <v>539</v>
      </c>
      <c r="N32" s="38">
        <v>563</v>
      </c>
      <c r="O32" s="38">
        <v>609</v>
      </c>
      <c r="P32" s="38">
        <v>644</v>
      </c>
      <c r="Q32" s="38">
        <v>2593</v>
      </c>
      <c r="R32" s="38">
        <v>2698</v>
      </c>
    </row>
    <row r="33" spans="1:18" x14ac:dyDescent="0.25">
      <c r="A33" s="40">
        <v>30</v>
      </c>
      <c r="B33" s="41" t="s">
        <v>130</v>
      </c>
      <c r="C33" s="38">
        <v>99</v>
      </c>
      <c r="D33" s="38">
        <v>102</v>
      </c>
      <c r="E33" s="38">
        <v>126</v>
      </c>
      <c r="F33" s="38">
        <v>130</v>
      </c>
      <c r="G33" s="38">
        <v>141</v>
      </c>
      <c r="H33" s="38">
        <v>135</v>
      </c>
      <c r="I33" s="38">
        <v>132</v>
      </c>
      <c r="J33" s="38">
        <v>130</v>
      </c>
      <c r="K33" s="38">
        <v>135</v>
      </c>
      <c r="L33" s="38">
        <v>560</v>
      </c>
      <c r="M33" s="38">
        <v>539</v>
      </c>
      <c r="N33" s="38">
        <v>563</v>
      </c>
      <c r="O33" s="38">
        <v>609</v>
      </c>
      <c r="P33" s="38">
        <v>644</v>
      </c>
      <c r="Q33" s="38">
        <v>4668</v>
      </c>
      <c r="R33" s="38">
        <v>4856</v>
      </c>
    </row>
    <row r="34" spans="1:18" x14ac:dyDescent="0.25">
      <c r="A34" s="40">
        <v>36</v>
      </c>
      <c r="B34" s="41" t="s">
        <v>129</v>
      </c>
      <c r="C34" s="38">
        <v>116</v>
      </c>
      <c r="D34" s="38">
        <v>120</v>
      </c>
      <c r="E34" s="38">
        <v>146</v>
      </c>
      <c r="F34" s="38">
        <v>146</v>
      </c>
      <c r="G34" s="38">
        <v>159</v>
      </c>
      <c r="H34" s="38">
        <v>152</v>
      </c>
      <c r="I34" s="38">
        <v>148</v>
      </c>
      <c r="J34" s="38">
        <v>146</v>
      </c>
      <c r="K34" s="38">
        <v>151</v>
      </c>
      <c r="L34" s="38">
        <v>654</v>
      </c>
      <c r="M34" s="38">
        <v>628</v>
      </c>
      <c r="N34" s="38">
        <v>655</v>
      </c>
      <c r="O34" s="38">
        <v>708</v>
      </c>
      <c r="P34" s="38">
        <v>748</v>
      </c>
      <c r="Q34" s="38">
        <v>4668</v>
      </c>
      <c r="R34" s="38">
        <v>4856</v>
      </c>
    </row>
    <row r="35" spans="1:18" x14ac:dyDescent="0.25">
      <c r="A35" s="40">
        <v>37</v>
      </c>
      <c r="B35" s="41" t="s">
        <v>128</v>
      </c>
      <c r="C35" s="38">
        <v>73</v>
      </c>
      <c r="D35" s="38">
        <v>75</v>
      </c>
      <c r="E35" s="38">
        <v>94</v>
      </c>
      <c r="F35" s="38">
        <v>95</v>
      </c>
      <c r="G35" s="38">
        <v>104</v>
      </c>
      <c r="H35" s="38">
        <v>100</v>
      </c>
      <c r="I35" s="38">
        <v>98</v>
      </c>
      <c r="J35" s="38">
        <v>97</v>
      </c>
      <c r="K35" s="38">
        <v>101</v>
      </c>
      <c r="L35" s="38">
        <v>467</v>
      </c>
      <c r="M35" s="38">
        <v>449</v>
      </c>
      <c r="N35" s="38">
        <v>472</v>
      </c>
      <c r="O35" s="38">
        <v>510</v>
      </c>
      <c r="P35" s="38">
        <v>540</v>
      </c>
      <c r="Q35" s="38">
        <v>3804</v>
      </c>
      <c r="R35" s="38">
        <v>3957</v>
      </c>
    </row>
    <row r="36" spans="1:18" x14ac:dyDescent="0.25">
      <c r="A36" s="40">
        <v>38</v>
      </c>
      <c r="B36" s="41" t="s">
        <v>127</v>
      </c>
      <c r="C36" s="38">
        <v>116</v>
      </c>
      <c r="D36" s="38">
        <v>120</v>
      </c>
      <c r="E36" s="38">
        <v>146</v>
      </c>
      <c r="F36" s="38">
        <v>146</v>
      </c>
      <c r="G36" s="38">
        <v>159</v>
      </c>
      <c r="H36" s="38">
        <v>152</v>
      </c>
      <c r="I36" s="38">
        <v>148</v>
      </c>
      <c r="J36" s="38">
        <v>146</v>
      </c>
      <c r="K36" s="38">
        <v>151</v>
      </c>
      <c r="L36" s="38">
        <v>654</v>
      </c>
      <c r="M36" s="38">
        <v>628</v>
      </c>
      <c r="N36" s="38">
        <v>655</v>
      </c>
      <c r="O36" s="38">
        <v>708</v>
      </c>
      <c r="P36" s="38">
        <v>748</v>
      </c>
      <c r="Q36" s="38">
        <v>3977</v>
      </c>
      <c r="R36" s="38">
        <v>4137</v>
      </c>
    </row>
    <row r="37" spans="1:18" x14ac:dyDescent="0.25">
      <c r="A37" s="40">
        <v>39</v>
      </c>
      <c r="B37" s="41" t="s">
        <v>126</v>
      </c>
      <c r="C37" s="38">
        <v>116</v>
      </c>
      <c r="D37" s="38">
        <v>120</v>
      </c>
      <c r="E37" s="38">
        <v>146</v>
      </c>
      <c r="F37" s="38">
        <v>146</v>
      </c>
      <c r="G37" s="38">
        <v>159</v>
      </c>
      <c r="H37" s="38">
        <v>152</v>
      </c>
      <c r="I37" s="38">
        <v>148</v>
      </c>
      <c r="J37" s="38">
        <v>146</v>
      </c>
      <c r="K37" s="38">
        <v>151</v>
      </c>
      <c r="L37" s="38">
        <v>654</v>
      </c>
      <c r="M37" s="38">
        <v>628</v>
      </c>
      <c r="N37" s="38">
        <v>655</v>
      </c>
      <c r="O37" s="38">
        <v>708</v>
      </c>
      <c r="P37" s="38">
        <v>748</v>
      </c>
      <c r="Q37" s="38"/>
      <c r="R37" s="38" t="s">
        <v>44</v>
      </c>
    </row>
    <row r="38" spans="1:18" x14ac:dyDescent="0.25">
      <c r="A38" s="40">
        <v>40</v>
      </c>
      <c r="B38" s="41" t="s">
        <v>125</v>
      </c>
      <c r="C38" s="38">
        <v>116</v>
      </c>
      <c r="D38" s="38">
        <v>120</v>
      </c>
      <c r="E38" s="38">
        <v>146</v>
      </c>
      <c r="F38" s="38">
        <v>146</v>
      </c>
      <c r="G38" s="38">
        <v>159</v>
      </c>
      <c r="H38" s="38">
        <v>152</v>
      </c>
      <c r="I38" s="38">
        <v>148</v>
      </c>
      <c r="J38" s="38">
        <v>146</v>
      </c>
      <c r="K38" s="38">
        <v>151</v>
      </c>
      <c r="L38" s="38">
        <v>654</v>
      </c>
      <c r="M38" s="38">
        <v>628</v>
      </c>
      <c r="N38" s="38">
        <v>655</v>
      </c>
      <c r="O38" s="38">
        <v>708</v>
      </c>
      <c r="P38" s="38">
        <v>748</v>
      </c>
      <c r="Q38" s="38">
        <v>5046</v>
      </c>
      <c r="R38" s="38">
        <v>5249</v>
      </c>
    </row>
    <row r="39" spans="1:18" x14ac:dyDescent="0.25">
      <c r="A39" s="40">
        <v>41</v>
      </c>
      <c r="B39" s="41" t="s">
        <v>124</v>
      </c>
      <c r="C39" s="38">
        <v>116</v>
      </c>
      <c r="D39" s="38">
        <v>120</v>
      </c>
      <c r="E39" s="38">
        <v>146</v>
      </c>
      <c r="F39" s="38">
        <v>146</v>
      </c>
      <c r="G39" s="38">
        <v>159</v>
      </c>
      <c r="H39" s="38">
        <v>152</v>
      </c>
      <c r="I39" s="38">
        <v>148</v>
      </c>
      <c r="J39" s="38">
        <v>146</v>
      </c>
      <c r="K39" s="38">
        <v>151</v>
      </c>
      <c r="L39" s="38">
        <v>654</v>
      </c>
      <c r="M39" s="38">
        <v>628</v>
      </c>
      <c r="N39" s="38">
        <v>655</v>
      </c>
      <c r="O39" s="38">
        <v>708</v>
      </c>
      <c r="P39" s="38">
        <v>748</v>
      </c>
      <c r="Q39" s="38">
        <v>5134</v>
      </c>
      <c r="R39" s="38">
        <v>5341</v>
      </c>
    </row>
    <row r="40" spans="1:18" x14ac:dyDescent="0.25">
      <c r="A40" s="40">
        <v>42</v>
      </c>
      <c r="B40" s="41" t="s">
        <v>123</v>
      </c>
      <c r="C40" s="38">
        <v>109</v>
      </c>
      <c r="D40" s="38">
        <v>113</v>
      </c>
      <c r="E40" s="38">
        <v>138</v>
      </c>
      <c r="F40" s="38">
        <v>142</v>
      </c>
      <c r="G40" s="38">
        <v>154</v>
      </c>
      <c r="H40" s="38">
        <v>148</v>
      </c>
      <c r="I40" s="38">
        <v>144</v>
      </c>
      <c r="J40" s="38">
        <v>142</v>
      </c>
      <c r="K40" s="38">
        <v>147</v>
      </c>
      <c r="L40" s="38">
        <v>654</v>
      </c>
      <c r="M40" s="38">
        <v>628</v>
      </c>
      <c r="N40" s="38">
        <v>655</v>
      </c>
      <c r="O40" s="38">
        <v>708</v>
      </c>
      <c r="P40" s="38">
        <v>748</v>
      </c>
      <c r="Q40" s="38"/>
      <c r="R40" s="38" t="s">
        <v>44</v>
      </c>
    </row>
    <row r="41" spans="1:18" x14ac:dyDescent="0.25">
      <c r="A41" s="40">
        <v>43</v>
      </c>
      <c r="B41" s="41" t="s">
        <v>122</v>
      </c>
      <c r="C41" s="38">
        <v>113</v>
      </c>
      <c r="D41" s="38">
        <v>117</v>
      </c>
      <c r="E41" s="38">
        <v>142</v>
      </c>
      <c r="F41" s="38">
        <v>146</v>
      </c>
      <c r="G41" s="38">
        <v>159</v>
      </c>
      <c r="H41" s="38">
        <v>152</v>
      </c>
      <c r="I41" s="38">
        <v>148</v>
      </c>
      <c r="J41" s="38">
        <v>146</v>
      </c>
      <c r="K41" s="38">
        <v>151</v>
      </c>
      <c r="L41" s="38">
        <v>654</v>
      </c>
      <c r="M41" s="38">
        <v>628</v>
      </c>
      <c r="N41" s="38">
        <v>655</v>
      </c>
      <c r="O41" s="38">
        <v>708</v>
      </c>
      <c r="P41" s="38">
        <v>748</v>
      </c>
      <c r="Q41" s="38">
        <v>4668</v>
      </c>
      <c r="R41" s="38">
        <v>4856</v>
      </c>
    </row>
    <row r="42" spans="1:18" x14ac:dyDescent="0.25">
      <c r="A42" s="40">
        <v>44</v>
      </c>
      <c r="B42" s="41" t="s">
        <v>121</v>
      </c>
      <c r="C42" s="38">
        <v>217</v>
      </c>
      <c r="D42" s="38">
        <v>223</v>
      </c>
      <c r="E42" s="38">
        <v>270</v>
      </c>
      <c r="F42" s="38">
        <v>278</v>
      </c>
      <c r="G42" s="38">
        <v>300</v>
      </c>
      <c r="H42" s="38">
        <v>287</v>
      </c>
      <c r="I42" s="38">
        <v>278</v>
      </c>
      <c r="J42" s="38">
        <v>274</v>
      </c>
      <c r="K42" s="38">
        <v>280</v>
      </c>
      <c r="L42" s="38">
        <v>1355</v>
      </c>
      <c r="M42" s="38">
        <v>1302</v>
      </c>
      <c r="N42" s="38">
        <v>1355</v>
      </c>
      <c r="O42" s="38">
        <v>1465</v>
      </c>
      <c r="P42" s="38">
        <v>1549</v>
      </c>
      <c r="Q42" s="38">
        <v>13832</v>
      </c>
      <c r="R42" s="38">
        <v>14389</v>
      </c>
    </row>
    <row r="43" spans="1:18" x14ac:dyDescent="0.25">
      <c r="A43" s="40">
        <v>45</v>
      </c>
      <c r="B43" s="41" t="s">
        <v>48</v>
      </c>
      <c r="C43" s="38">
        <v>123</v>
      </c>
      <c r="D43" s="38">
        <v>127</v>
      </c>
      <c r="E43" s="38">
        <v>154</v>
      </c>
      <c r="F43" s="38">
        <v>159</v>
      </c>
      <c r="G43" s="38">
        <v>172</v>
      </c>
      <c r="H43" s="38">
        <v>165</v>
      </c>
      <c r="I43" s="38">
        <v>160</v>
      </c>
      <c r="J43" s="38">
        <v>158</v>
      </c>
      <c r="K43" s="38">
        <v>163</v>
      </c>
      <c r="L43" s="38">
        <v>654</v>
      </c>
      <c r="M43" s="38">
        <v>628</v>
      </c>
      <c r="N43" s="38">
        <v>655</v>
      </c>
      <c r="O43" s="38">
        <v>708</v>
      </c>
      <c r="P43" s="38">
        <v>748</v>
      </c>
      <c r="Q43" s="38">
        <v>4668</v>
      </c>
      <c r="R43" s="38">
        <v>4856</v>
      </c>
    </row>
    <row r="44" spans="1:18" x14ac:dyDescent="0.25">
      <c r="A44" s="40">
        <v>46</v>
      </c>
      <c r="B44" s="41" t="s">
        <v>47</v>
      </c>
      <c r="C44" s="38">
        <v>143</v>
      </c>
      <c r="D44" s="38">
        <v>148</v>
      </c>
      <c r="E44" s="38">
        <v>180</v>
      </c>
      <c r="F44" s="38">
        <v>186</v>
      </c>
      <c r="G44" s="38">
        <v>199</v>
      </c>
      <c r="H44" s="38">
        <v>190</v>
      </c>
      <c r="I44" s="38">
        <v>184</v>
      </c>
      <c r="J44" s="38">
        <v>181</v>
      </c>
      <c r="K44" s="38">
        <v>187</v>
      </c>
      <c r="L44" s="38">
        <v>747</v>
      </c>
      <c r="M44" s="38">
        <v>718</v>
      </c>
      <c r="N44" s="38">
        <v>746</v>
      </c>
      <c r="O44" s="38">
        <v>807</v>
      </c>
      <c r="P44" s="38">
        <v>853</v>
      </c>
      <c r="Q44" s="38">
        <v>4668</v>
      </c>
      <c r="R44" s="38">
        <v>4856</v>
      </c>
    </row>
    <row r="45" spans="1:18" x14ac:dyDescent="0.25">
      <c r="A45" s="40">
        <v>47</v>
      </c>
      <c r="B45" s="41" t="s">
        <v>120</v>
      </c>
      <c r="C45" s="38">
        <v>126</v>
      </c>
      <c r="D45" s="38">
        <v>130</v>
      </c>
      <c r="E45" s="38">
        <v>158</v>
      </c>
      <c r="F45" s="38">
        <v>159</v>
      </c>
      <c r="G45" s="38">
        <v>172</v>
      </c>
      <c r="H45" s="38">
        <v>165</v>
      </c>
      <c r="I45" s="38">
        <v>160</v>
      </c>
      <c r="J45" s="38">
        <v>158</v>
      </c>
      <c r="K45" s="38">
        <v>163</v>
      </c>
      <c r="L45" s="38">
        <v>654</v>
      </c>
      <c r="M45" s="38">
        <v>628</v>
      </c>
      <c r="N45" s="38">
        <v>655</v>
      </c>
      <c r="O45" s="38">
        <v>708</v>
      </c>
      <c r="P45" s="38">
        <v>748</v>
      </c>
      <c r="Q45" s="38">
        <v>4668</v>
      </c>
      <c r="R45" s="38">
        <v>4856</v>
      </c>
    </row>
    <row r="46" spans="1:18" x14ac:dyDescent="0.25">
      <c r="A46" s="40">
        <v>48</v>
      </c>
      <c r="B46" s="41" t="s">
        <v>119</v>
      </c>
      <c r="C46" s="38">
        <v>116</v>
      </c>
      <c r="D46" s="38">
        <v>120</v>
      </c>
      <c r="E46" s="38">
        <v>146</v>
      </c>
      <c r="F46" s="38">
        <v>146</v>
      </c>
      <c r="G46" s="38">
        <v>159</v>
      </c>
      <c r="H46" s="38">
        <v>152</v>
      </c>
      <c r="I46" s="38">
        <v>148</v>
      </c>
      <c r="J46" s="38">
        <v>146</v>
      </c>
      <c r="K46" s="38">
        <v>151</v>
      </c>
      <c r="L46" s="38">
        <v>654</v>
      </c>
      <c r="M46" s="38">
        <v>628</v>
      </c>
      <c r="N46" s="38">
        <v>655</v>
      </c>
      <c r="O46" s="38">
        <v>708</v>
      </c>
      <c r="P46" s="38">
        <v>748</v>
      </c>
      <c r="Q46" s="38">
        <v>4668</v>
      </c>
      <c r="R46" s="38">
        <v>4856</v>
      </c>
    </row>
    <row r="47" spans="1:18" x14ac:dyDescent="0.25">
      <c r="A47" s="40">
        <v>49</v>
      </c>
      <c r="B47" s="41" t="s">
        <v>118</v>
      </c>
      <c r="C47" s="38">
        <v>116</v>
      </c>
      <c r="D47" s="38">
        <v>120</v>
      </c>
      <c r="E47" s="38">
        <v>146</v>
      </c>
      <c r="F47" s="38">
        <v>146</v>
      </c>
      <c r="G47" s="38">
        <v>159</v>
      </c>
      <c r="H47" s="38">
        <v>152</v>
      </c>
      <c r="I47" s="38">
        <v>148</v>
      </c>
      <c r="J47" s="38">
        <v>146</v>
      </c>
      <c r="K47" s="38">
        <v>151</v>
      </c>
      <c r="L47" s="38">
        <v>654</v>
      </c>
      <c r="M47" s="38">
        <v>628</v>
      </c>
      <c r="N47" s="38">
        <v>655</v>
      </c>
      <c r="O47" s="38">
        <v>708</v>
      </c>
      <c r="P47" s="38">
        <v>748</v>
      </c>
      <c r="Q47" s="38">
        <v>3631</v>
      </c>
      <c r="R47" s="38">
        <v>3777</v>
      </c>
    </row>
    <row r="48" spans="1:18" x14ac:dyDescent="0.25">
      <c r="A48" s="40">
        <v>50</v>
      </c>
      <c r="B48" s="41" t="s">
        <v>117</v>
      </c>
      <c r="C48" s="38">
        <v>113</v>
      </c>
      <c r="D48" s="38">
        <v>117</v>
      </c>
      <c r="E48" s="38">
        <v>142</v>
      </c>
      <c r="F48" s="38">
        <v>146</v>
      </c>
      <c r="G48" s="38">
        <v>159</v>
      </c>
      <c r="H48" s="38">
        <v>152</v>
      </c>
      <c r="I48" s="38">
        <v>148</v>
      </c>
      <c r="J48" s="38">
        <v>146</v>
      </c>
      <c r="K48" s="38">
        <v>151</v>
      </c>
      <c r="L48" s="38">
        <v>654</v>
      </c>
      <c r="M48" s="38">
        <v>628</v>
      </c>
      <c r="N48" s="38">
        <v>655</v>
      </c>
      <c r="O48" s="38">
        <v>708</v>
      </c>
      <c r="P48" s="38">
        <v>748</v>
      </c>
      <c r="Q48" s="38">
        <v>3631</v>
      </c>
      <c r="R48" s="38">
        <v>3777</v>
      </c>
    </row>
    <row r="49" spans="1:18" x14ac:dyDescent="0.25">
      <c r="A49" s="40">
        <v>51</v>
      </c>
      <c r="B49" s="41" t="s">
        <v>91</v>
      </c>
      <c r="C49" s="38">
        <v>76</v>
      </c>
      <c r="D49" s="38">
        <v>78</v>
      </c>
      <c r="E49" s="38">
        <v>97</v>
      </c>
      <c r="F49" s="38">
        <v>100</v>
      </c>
      <c r="G49" s="38">
        <v>110</v>
      </c>
      <c r="H49" s="38">
        <v>100</v>
      </c>
      <c r="I49" s="38">
        <v>98</v>
      </c>
      <c r="J49" s="38">
        <v>97</v>
      </c>
      <c r="K49" s="38">
        <v>101</v>
      </c>
      <c r="L49" s="38">
        <v>467</v>
      </c>
      <c r="M49" s="38">
        <v>449</v>
      </c>
      <c r="N49" s="38">
        <v>472</v>
      </c>
      <c r="O49" s="38">
        <v>510</v>
      </c>
      <c r="P49" s="38">
        <v>540</v>
      </c>
      <c r="Q49" s="38">
        <v>2593</v>
      </c>
      <c r="R49" s="38">
        <v>2698</v>
      </c>
    </row>
    <row r="50" spans="1:18" x14ac:dyDescent="0.25">
      <c r="A50" s="40">
        <v>52</v>
      </c>
      <c r="B50" s="41" t="s">
        <v>116</v>
      </c>
      <c r="C50" s="38">
        <v>203</v>
      </c>
      <c r="D50" s="38">
        <v>209</v>
      </c>
      <c r="E50" s="38">
        <v>256</v>
      </c>
      <c r="F50" s="38">
        <v>264</v>
      </c>
      <c r="G50" s="38">
        <v>282</v>
      </c>
      <c r="H50" s="38">
        <v>270</v>
      </c>
      <c r="I50" s="38">
        <v>260</v>
      </c>
      <c r="J50" s="38">
        <v>256</v>
      </c>
      <c r="K50" s="38">
        <v>262</v>
      </c>
      <c r="L50" s="38">
        <v>1168</v>
      </c>
      <c r="M50" s="38">
        <v>1122</v>
      </c>
      <c r="N50" s="38">
        <v>1172</v>
      </c>
      <c r="O50" s="38">
        <v>1268</v>
      </c>
      <c r="P50" s="38">
        <v>1340</v>
      </c>
      <c r="Q50" s="38">
        <v>13832</v>
      </c>
      <c r="R50" s="38">
        <v>14389</v>
      </c>
    </row>
    <row r="51" spans="1:18" x14ac:dyDescent="0.25">
      <c r="A51" s="40">
        <v>53</v>
      </c>
      <c r="B51" s="41" t="s">
        <v>115</v>
      </c>
      <c r="C51" s="38">
        <v>183</v>
      </c>
      <c r="D51" s="38">
        <v>188</v>
      </c>
      <c r="E51" s="38">
        <v>229</v>
      </c>
      <c r="F51" s="38">
        <v>236</v>
      </c>
      <c r="G51" s="38">
        <v>254</v>
      </c>
      <c r="H51" s="38">
        <v>243</v>
      </c>
      <c r="I51" s="38">
        <v>234</v>
      </c>
      <c r="J51" s="38">
        <v>231</v>
      </c>
      <c r="K51" s="38">
        <v>237</v>
      </c>
      <c r="L51" s="38">
        <v>934</v>
      </c>
      <c r="M51" s="38">
        <v>898</v>
      </c>
      <c r="N51" s="38">
        <v>929</v>
      </c>
      <c r="O51" s="38">
        <v>1004</v>
      </c>
      <c r="P51" s="38">
        <v>1062</v>
      </c>
      <c r="Q51" s="38">
        <v>6743</v>
      </c>
      <c r="R51" s="38">
        <v>7015</v>
      </c>
    </row>
    <row r="52" spans="1:18" x14ac:dyDescent="0.25">
      <c r="A52" s="40">
        <v>54</v>
      </c>
      <c r="B52" s="41" t="s">
        <v>114</v>
      </c>
      <c r="C52" s="38">
        <v>173</v>
      </c>
      <c r="D52" s="38">
        <v>178</v>
      </c>
      <c r="E52" s="38">
        <v>217</v>
      </c>
      <c r="F52" s="38">
        <v>224</v>
      </c>
      <c r="G52" s="38">
        <v>240</v>
      </c>
      <c r="H52" s="38">
        <v>230</v>
      </c>
      <c r="I52" s="38">
        <v>222</v>
      </c>
      <c r="J52" s="38">
        <v>219</v>
      </c>
      <c r="K52" s="38">
        <v>225</v>
      </c>
      <c r="L52" s="38">
        <v>934</v>
      </c>
      <c r="M52" s="38">
        <v>898</v>
      </c>
      <c r="N52" s="38">
        <v>929</v>
      </c>
      <c r="O52" s="38">
        <v>1004</v>
      </c>
      <c r="P52" s="38">
        <v>1062</v>
      </c>
      <c r="Q52" s="38">
        <v>7780</v>
      </c>
      <c r="R52" s="38">
        <v>8094</v>
      </c>
    </row>
    <row r="53" spans="1:18" x14ac:dyDescent="0.25">
      <c r="A53" s="40">
        <v>55</v>
      </c>
      <c r="B53" s="41" t="s">
        <v>113</v>
      </c>
      <c r="C53" s="38">
        <v>123</v>
      </c>
      <c r="D53" s="38">
        <v>127</v>
      </c>
      <c r="E53" s="38">
        <v>154</v>
      </c>
      <c r="F53" s="38">
        <v>159</v>
      </c>
      <c r="G53" s="38">
        <v>172</v>
      </c>
      <c r="H53" s="38">
        <v>165</v>
      </c>
      <c r="I53" s="38">
        <v>160</v>
      </c>
      <c r="J53" s="38">
        <v>158</v>
      </c>
      <c r="K53" s="38">
        <v>163</v>
      </c>
      <c r="L53" s="38">
        <v>654</v>
      </c>
      <c r="M53" s="38">
        <v>628</v>
      </c>
      <c r="N53" s="38">
        <v>655</v>
      </c>
      <c r="O53" s="38">
        <v>708</v>
      </c>
      <c r="P53" s="38">
        <v>748</v>
      </c>
      <c r="Q53" s="38">
        <v>4668</v>
      </c>
      <c r="R53" s="38">
        <v>4856</v>
      </c>
    </row>
    <row r="54" spans="1:18" x14ac:dyDescent="0.25">
      <c r="A54" s="40">
        <v>56</v>
      </c>
      <c r="B54" s="41" t="s">
        <v>91</v>
      </c>
      <c r="C54" s="38">
        <v>71</v>
      </c>
      <c r="D54" s="38">
        <v>73</v>
      </c>
      <c r="E54" s="38">
        <v>92</v>
      </c>
      <c r="F54" s="38">
        <v>95</v>
      </c>
      <c r="G54" s="38">
        <v>104</v>
      </c>
      <c r="H54" s="38">
        <v>100</v>
      </c>
      <c r="I54" s="38">
        <v>98</v>
      </c>
      <c r="J54" s="38">
        <v>97</v>
      </c>
      <c r="K54" s="38">
        <v>101</v>
      </c>
      <c r="L54" s="38">
        <v>440</v>
      </c>
      <c r="M54" s="38">
        <v>423</v>
      </c>
      <c r="N54" s="38">
        <v>472</v>
      </c>
      <c r="O54" s="38">
        <v>510</v>
      </c>
      <c r="P54" s="38">
        <v>540</v>
      </c>
      <c r="Q54" s="38">
        <v>2593</v>
      </c>
      <c r="R54" s="38">
        <v>2698</v>
      </c>
    </row>
    <row r="55" spans="1:18" x14ac:dyDescent="0.25">
      <c r="A55" s="40">
        <v>57</v>
      </c>
      <c r="B55" s="41" t="s">
        <v>113</v>
      </c>
      <c r="C55" s="38">
        <v>123</v>
      </c>
      <c r="D55" s="38">
        <v>127</v>
      </c>
      <c r="E55" s="38">
        <v>154</v>
      </c>
      <c r="F55" s="38">
        <v>159</v>
      </c>
      <c r="G55" s="38">
        <v>172</v>
      </c>
      <c r="H55" s="38">
        <v>165</v>
      </c>
      <c r="I55" s="38">
        <v>160</v>
      </c>
      <c r="J55" s="38">
        <v>158</v>
      </c>
      <c r="K55" s="38">
        <v>163</v>
      </c>
      <c r="L55" s="38">
        <v>654</v>
      </c>
      <c r="M55" s="38">
        <v>628</v>
      </c>
      <c r="N55" s="38">
        <v>655</v>
      </c>
      <c r="O55" s="38">
        <v>708</v>
      </c>
      <c r="P55" s="38">
        <v>748</v>
      </c>
      <c r="Q55" s="38">
        <v>4668</v>
      </c>
      <c r="R55" s="38">
        <v>4856</v>
      </c>
    </row>
    <row r="56" spans="1:18" x14ac:dyDescent="0.25">
      <c r="A56" s="40">
        <v>58</v>
      </c>
      <c r="B56" s="41" t="s">
        <v>112</v>
      </c>
      <c r="C56" s="38">
        <v>123</v>
      </c>
      <c r="D56" s="38">
        <v>127</v>
      </c>
      <c r="E56" s="38">
        <v>154</v>
      </c>
      <c r="F56" s="38">
        <v>159</v>
      </c>
      <c r="G56" s="38">
        <v>172</v>
      </c>
      <c r="H56" s="38">
        <v>165</v>
      </c>
      <c r="I56" s="38">
        <v>160</v>
      </c>
      <c r="J56" s="38">
        <v>158</v>
      </c>
      <c r="K56" s="38">
        <v>163</v>
      </c>
      <c r="L56" s="38">
        <v>654</v>
      </c>
      <c r="M56" s="38">
        <v>628</v>
      </c>
      <c r="N56" s="38">
        <v>655</v>
      </c>
      <c r="O56" s="38">
        <v>708</v>
      </c>
      <c r="P56" s="38">
        <v>748</v>
      </c>
      <c r="Q56" s="38">
        <v>4668</v>
      </c>
      <c r="R56" s="38">
        <v>4856</v>
      </c>
    </row>
    <row r="57" spans="1:18" x14ac:dyDescent="0.25">
      <c r="A57" s="40">
        <v>59</v>
      </c>
      <c r="B57" s="41" t="s">
        <v>91</v>
      </c>
      <c r="C57" s="38">
        <v>71</v>
      </c>
      <c r="D57" s="38">
        <v>73</v>
      </c>
      <c r="E57" s="38">
        <v>92</v>
      </c>
      <c r="F57" s="38">
        <v>95</v>
      </c>
      <c r="G57" s="38">
        <v>104</v>
      </c>
      <c r="H57" s="38">
        <v>100</v>
      </c>
      <c r="I57" s="38">
        <v>98</v>
      </c>
      <c r="J57" s="38">
        <v>97</v>
      </c>
      <c r="K57" s="38">
        <v>101</v>
      </c>
      <c r="L57" s="38">
        <v>440</v>
      </c>
      <c r="M57" s="38">
        <v>423</v>
      </c>
      <c r="N57" s="38">
        <v>445</v>
      </c>
      <c r="O57" s="38">
        <v>481</v>
      </c>
      <c r="P57" s="38">
        <v>508</v>
      </c>
      <c r="Q57" s="38">
        <v>2593</v>
      </c>
      <c r="R57" s="38">
        <v>2698</v>
      </c>
    </row>
    <row r="58" spans="1:18" x14ac:dyDescent="0.25">
      <c r="A58" s="40">
        <v>62</v>
      </c>
      <c r="B58" s="41" t="s">
        <v>111</v>
      </c>
      <c r="C58" s="38">
        <v>126</v>
      </c>
      <c r="D58" s="38">
        <v>130</v>
      </c>
      <c r="E58" s="38">
        <v>158</v>
      </c>
      <c r="F58" s="38">
        <v>159</v>
      </c>
      <c r="G58" s="38">
        <v>172</v>
      </c>
      <c r="H58" s="38">
        <v>165</v>
      </c>
      <c r="I58" s="38">
        <v>160</v>
      </c>
      <c r="J58" s="38">
        <v>158</v>
      </c>
      <c r="K58" s="38">
        <v>163</v>
      </c>
      <c r="L58" s="38">
        <v>654</v>
      </c>
      <c r="M58" s="38">
        <v>628</v>
      </c>
      <c r="N58" s="38">
        <v>655</v>
      </c>
      <c r="O58" s="38">
        <v>708</v>
      </c>
      <c r="P58" s="38">
        <v>748</v>
      </c>
      <c r="Q58" s="38"/>
      <c r="R58" s="38" t="s">
        <v>44</v>
      </c>
    </row>
    <row r="59" spans="1:18" x14ac:dyDescent="0.25">
      <c r="A59" s="40">
        <v>63</v>
      </c>
      <c r="B59" s="41" t="s">
        <v>110</v>
      </c>
      <c r="C59" s="38">
        <v>136</v>
      </c>
      <c r="D59" s="38">
        <v>140</v>
      </c>
      <c r="E59" s="38">
        <v>170</v>
      </c>
      <c r="F59" s="38">
        <v>172</v>
      </c>
      <c r="G59" s="38">
        <v>185</v>
      </c>
      <c r="H59" s="38">
        <v>177</v>
      </c>
      <c r="I59" s="38">
        <v>172</v>
      </c>
      <c r="J59" s="38">
        <v>169</v>
      </c>
      <c r="K59" s="38">
        <v>175</v>
      </c>
      <c r="L59" s="38">
        <v>747</v>
      </c>
      <c r="M59" s="38">
        <v>718</v>
      </c>
      <c r="N59" s="38">
        <v>746</v>
      </c>
      <c r="O59" s="38">
        <v>807</v>
      </c>
      <c r="P59" s="38">
        <v>853</v>
      </c>
      <c r="Q59" s="38"/>
      <c r="R59" s="38" t="s">
        <v>44</v>
      </c>
    </row>
    <row r="60" spans="1:18" x14ac:dyDescent="0.25">
      <c r="A60" s="40">
        <v>64</v>
      </c>
      <c r="B60" s="41" t="s">
        <v>109</v>
      </c>
      <c r="C60" s="38">
        <v>119</v>
      </c>
      <c r="D60" s="38">
        <v>122</v>
      </c>
      <c r="E60" s="38">
        <v>149</v>
      </c>
      <c r="F60" s="38">
        <v>150</v>
      </c>
      <c r="G60" s="38">
        <v>162</v>
      </c>
      <c r="H60" s="38">
        <v>155</v>
      </c>
      <c r="I60" s="38">
        <v>151</v>
      </c>
      <c r="J60" s="38">
        <v>149</v>
      </c>
      <c r="K60" s="38">
        <v>154</v>
      </c>
      <c r="L60" s="38">
        <v>616</v>
      </c>
      <c r="M60" s="38">
        <v>592</v>
      </c>
      <c r="N60" s="38">
        <v>617</v>
      </c>
      <c r="O60" s="38">
        <v>667</v>
      </c>
      <c r="P60" s="38">
        <v>705</v>
      </c>
      <c r="Q60" s="38"/>
      <c r="R60" s="38" t="s">
        <v>44</v>
      </c>
    </row>
    <row r="61" spans="1:18" x14ac:dyDescent="0.25">
      <c r="A61" s="40">
        <v>65</v>
      </c>
      <c r="B61" s="41" t="s">
        <v>91</v>
      </c>
      <c r="C61" s="38">
        <v>71</v>
      </c>
      <c r="D61" s="38">
        <v>73</v>
      </c>
      <c r="E61" s="38">
        <v>92</v>
      </c>
      <c r="F61" s="38">
        <v>95</v>
      </c>
      <c r="G61" s="38">
        <v>104</v>
      </c>
      <c r="H61" s="38">
        <v>100</v>
      </c>
      <c r="I61" s="38">
        <v>98</v>
      </c>
      <c r="J61" s="38">
        <v>97</v>
      </c>
      <c r="K61" s="38">
        <v>101</v>
      </c>
      <c r="L61" s="38">
        <v>440</v>
      </c>
      <c r="M61" s="38">
        <v>423</v>
      </c>
      <c r="N61" s="38">
        <v>445</v>
      </c>
      <c r="O61" s="38">
        <v>481</v>
      </c>
      <c r="P61" s="38">
        <v>508</v>
      </c>
      <c r="Q61" s="38"/>
      <c r="R61" s="38" t="s">
        <v>44</v>
      </c>
    </row>
    <row r="62" spans="1:18" x14ac:dyDescent="0.25">
      <c r="A62" s="40">
        <v>66</v>
      </c>
      <c r="B62" s="41" t="s">
        <v>108</v>
      </c>
      <c r="C62" s="38">
        <v>126</v>
      </c>
      <c r="D62" s="38">
        <v>130</v>
      </c>
      <c r="E62" s="38">
        <v>158</v>
      </c>
      <c r="F62" s="38">
        <v>159</v>
      </c>
      <c r="G62" s="38">
        <v>172</v>
      </c>
      <c r="H62" s="38">
        <v>165</v>
      </c>
      <c r="I62" s="38">
        <v>160</v>
      </c>
      <c r="J62" s="38">
        <v>158</v>
      </c>
      <c r="K62" s="38">
        <v>163</v>
      </c>
      <c r="L62" s="38">
        <v>654</v>
      </c>
      <c r="M62" s="38">
        <v>628</v>
      </c>
      <c r="N62" s="38">
        <v>655</v>
      </c>
      <c r="O62" s="38">
        <v>708</v>
      </c>
      <c r="P62" s="38">
        <v>748</v>
      </c>
      <c r="Q62" s="38">
        <v>6570</v>
      </c>
      <c r="R62" s="38">
        <v>6835</v>
      </c>
    </row>
    <row r="63" spans="1:18" x14ac:dyDescent="0.25">
      <c r="A63" s="40">
        <v>67</v>
      </c>
      <c r="B63" s="41" t="s">
        <v>107</v>
      </c>
      <c r="C63" s="38">
        <v>116</v>
      </c>
      <c r="D63" s="38">
        <v>120</v>
      </c>
      <c r="E63" s="38">
        <v>146</v>
      </c>
      <c r="F63" s="38">
        <v>146</v>
      </c>
      <c r="G63" s="38">
        <v>159</v>
      </c>
      <c r="H63" s="38">
        <v>152</v>
      </c>
      <c r="I63" s="38">
        <v>148</v>
      </c>
      <c r="J63" s="38">
        <v>146</v>
      </c>
      <c r="K63" s="38">
        <v>151</v>
      </c>
      <c r="L63" s="38">
        <v>654</v>
      </c>
      <c r="M63" s="38">
        <v>628</v>
      </c>
      <c r="N63" s="38">
        <v>655</v>
      </c>
      <c r="O63" s="38">
        <v>708</v>
      </c>
      <c r="P63" s="38">
        <v>748</v>
      </c>
      <c r="Q63" s="38">
        <v>6727</v>
      </c>
      <c r="R63" s="38">
        <v>6999</v>
      </c>
    </row>
    <row r="64" spans="1:18" x14ac:dyDescent="0.25">
      <c r="A64" s="40">
        <v>68</v>
      </c>
      <c r="B64" s="41" t="s">
        <v>106</v>
      </c>
      <c r="C64" s="38"/>
      <c r="D64" s="38"/>
      <c r="E64" s="38"/>
      <c r="F64" s="38"/>
      <c r="G64" s="38"/>
      <c r="H64" s="38"/>
      <c r="I64" s="38"/>
      <c r="J64" s="38"/>
      <c r="K64" s="38"/>
      <c r="L64" s="38"/>
      <c r="M64" s="38"/>
      <c r="N64" s="38"/>
      <c r="O64" s="38"/>
      <c r="P64" s="38"/>
      <c r="Q64" s="38">
        <v>11757</v>
      </c>
      <c r="R64" s="38">
        <v>12231</v>
      </c>
    </row>
    <row r="65" spans="1:18" x14ac:dyDescent="0.25">
      <c r="A65" s="40">
        <v>69</v>
      </c>
      <c r="B65" s="41" t="s">
        <v>105</v>
      </c>
      <c r="C65" s="38">
        <v>116</v>
      </c>
      <c r="D65" s="38">
        <v>120</v>
      </c>
      <c r="E65" s="38">
        <v>146</v>
      </c>
      <c r="F65" s="38">
        <v>146</v>
      </c>
      <c r="G65" s="38">
        <v>159</v>
      </c>
      <c r="H65" s="38">
        <v>152</v>
      </c>
      <c r="I65" s="38">
        <v>148</v>
      </c>
      <c r="J65" s="38">
        <v>146</v>
      </c>
      <c r="K65" s="38">
        <v>151</v>
      </c>
      <c r="L65" s="38">
        <v>654</v>
      </c>
      <c r="M65" s="38">
        <v>628</v>
      </c>
      <c r="N65" s="38">
        <v>655</v>
      </c>
      <c r="O65" s="38">
        <v>708</v>
      </c>
      <c r="P65" s="38">
        <v>748</v>
      </c>
      <c r="Q65" s="38">
        <v>6570</v>
      </c>
      <c r="R65" s="38">
        <v>6835</v>
      </c>
    </row>
    <row r="66" spans="1:18" x14ac:dyDescent="0.25">
      <c r="A66" s="40">
        <v>70</v>
      </c>
      <c r="B66" s="41" t="s">
        <v>91</v>
      </c>
      <c r="C66" s="38">
        <v>71</v>
      </c>
      <c r="D66" s="38">
        <v>73</v>
      </c>
      <c r="E66" s="38">
        <v>92</v>
      </c>
      <c r="F66" s="38">
        <v>95</v>
      </c>
      <c r="G66" s="38">
        <v>104</v>
      </c>
      <c r="H66" s="38">
        <v>100</v>
      </c>
      <c r="I66" s="38">
        <v>98</v>
      </c>
      <c r="J66" s="38">
        <v>97</v>
      </c>
      <c r="K66" s="38">
        <v>101</v>
      </c>
      <c r="L66" s="38">
        <v>440</v>
      </c>
      <c r="M66" s="38">
        <v>423</v>
      </c>
      <c r="N66" s="38">
        <v>445</v>
      </c>
      <c r="O66" s="38">
        <v>481</v>
      </c>
      <c r="P66" s="38">
        <v>508</v>
      </c>
      <c r="Q66" s="38">
        <v>2593</v>
      </c>
      <c r="R66" s="38">
        <v>2698</v>
      </c>
    </row>
    <row r="67" spans="1:18" x14ac:dyDescent="0.25">
      <c r="A67" s="40">
        <v>75</v>
      </c>
      <c r="B67" s="41" t="s">
        <v>104</v>
      </c>
      <c r="C67" s="38">
        <v>126</v>
      </c>
      <c r="D67" s="38">
        <v>130</v>
      </c>
      <c r="E67" s="38">
        <v>158</v>
      </c>
      <c r="F67" s="38">
        <v>159</v>
      </c>
      <c r="G67" s="38">
        <v>172</v>
      </c>
      <c r="H67" s="38">
        <v>165</v>
      </c>
      <c r="I67" s="38">
        <v>160</v>
      </c>
      <c r="J67" s="38">
        <v>158</v>
      </c>
      <c r="K67" s="38">
        <v>163</v>
      </c>
      <c r="L67" s="38">
        <v>654</v>
      </c>
      <c r="M67" s="38">
        <v>628</v>
      </c>
      <c r="N67" s="38">
        <v>655</v>
      </c>
      <c r="O67" s="38">
        <v>708</v>
      </c>
      <c r="P67" s="38">
        <v>748</v>
      </c>
      <c r="Q67" s="38"/>
      <c r="R67" s="38" t="s">
        <v>44</v>
      </c>
    </row>
    <row r="68" spans="1:18" x14ac:dyDescent="0.25">
      <c r="A68" s="40">
        <v>76</v>
      </c>
      <c r="B68" s="41" t="s">
        <v>103</v>
      </c>
      <c r="C68" s="38">
        <v>197</v>
      </c>
      <c r="D68" s="38">
        <v>203</v>
      </c>
      <c r="E68" s="38">
        <v>244</v>
      </c>
      <c r="F68" s="38">
        <v>251</v>
      </c>
      <c r="G68" s="38">
        <v>271</v>
      </c>
      <c r="H68" s="38">
        <v>260</v>
      </c>
      <c r="I68" s="38">
        <v>252</v>
      </c>
      <c r="J68" s="38">
        <v>248</v>
      </c>
      <c r="K68" s="38">
        <v>255</v>
      </c>
      <c r="L68" s="38">
        <v>1168</v>
      </c>
      <c r="M68" s="38">
        <v>1122</v>
      </c>
      <c r="N68" s="38">
        <v>1172</v>
      </c>
      <c r="O68" s="38">
        <v>1268</v>
      </c>
      <c r="P68" s="38">
        <v>1340</v>
      </c>
      <c r="Q68" s="38">
        <v>20747</v>
      </c>
      <c r="R68" s="38">
        <v>21584</v>
      </c>
    </row>
    <row r="69" spans="1:18" x14ac:dyDescent="0.25">
      <c r="A69" s="40">
        <v>77</v>
      </c>
      <c r="B69" s="41" t="s">
        <v>47</v>
      </c>
      <c r="C69" s="38">
        <v>143</v>
      </c>
      <c r="D69" s="38">
        <v>147</v>
      </c>
      <c r="E69" s="38">
        <v>179</v>
      </c>
      <c r="F69" s="38">
        <v>184</v>
      </c>
      <c r="G69" s="38">
        <v>199</v>
      </c>
      <c r="H69" s="38">
        <v>190</v>
      </c>
      <c r="I69" s="38">
        <v>184</v>
      </c>
      <c r="J69" s="38">
        <v>181</v>
      </c>
      <c r="K69" s="38">
        <v>187</v>
      </c>
      <c r="L69" s="38">
        <v>747</v>
      </c>
      <c r="M69" s="38">
        <v>718</v>
      </c>
      <c r="N69" s="38">
        <v>746</v>
      </c>
      <c r="O69" s="38">
        <v>807</v>
      </c>
      <c r="P69" s="38">
        <v>853</v>
      </c>
      <c r="Q69" s="38">
        <v>5706</v>
      </c>
      <c r="R69" s="38">
        <v>5936</v>
      </c>
    </row>
    <row r="70" spans="1:18" x14ac:dyDescent="0.25">
      <c r="A70" s="40">
        <v>78</v>
      </c>
      <c r="B70" s="41" t="s">
        <v>102</v>
      </c>
      <c r="C70" s="38">
        <v>116</v>
      </c>
      <c r="D70" s="38">
        <v>120</v>
      </c>
      <c r="E70" s="38">
        <v>146</v>
      </c>
      <c r="F70" s="38">
        <v>146</v>
      </c>
      <c r="G70" s="38">
        <v>159</v>
      </c>
      <c r="H70" s="38">
        <v>152</v>
      </c>
      <c r="I70" s="38">
        <v>148</v>
      </c>
      <c r="J70" s="38">
        <v>146</v>
      </c>
      <c r="K70" s="38">
        <v>151</v>
      </c>
      <c r="L70" s="38">
        <v>654</v>
      </c>
      <c r="M70" s="38">
        <v>628</v>
      </c>
      <c r="N70" s="38">
        <v>655</v>
      </c>
      <c r="O70" s="38">
        <v>708</v>
      </c>
      <c r="P70" s="38">
        <v>748</v>
      </c>
      <c r="Q70" s="38">
        <v>7780</v>
      </c>
      <c r="R70" s="38">
        <v>8094</v>
      </c>
    </row>
    <row r="71" spans="1:18" x14ac:dyDescent="0.25">
      <c r="A71" s="40">
        <v>79</v>
      </c>
      <c r="B71" s="41" t="s">
        <v>101</v>
      </c>
      <c r="C71" s="38">
        <v>123</v>
      </c>
      <c r="D71" s="38">
        <v>127</v>
      </c>
      <c r="E71" s="38">
        <v>154</v>
      </c>
      <c r="F71" s="38">
        <v>159</v>
      </c>
      <c r="G71" s="38">
        <v>172</v>
      </c>
      <c r="H71" s="38">
        <v>165</v>
      </c>
      <c r="I71" s="38">
        <v>160</v>
      </c>
      <c r="J71" s="38">
        <v>158</v>
      </c>
      <c r="K71" s="38">
        <v>163</v>
      </c>
      <c r="L71" s="38">
        <v>654</v>
      </c>
      <c r="M71" s="38">
        <v>628</v>
      </c>
      <c r="N71" s="38">
        <v>655</v>
      </c>
      <c r="O71" s="38">
        <v>708</v>
      </c>
      <c r="P71" s="38">
        <v>748</v>
      </c>
      <c r="Q71" s="38">
        <v>13832</v>
      </c>
      <c r="R71" s="38">
        <v>14389</v>
      </c>
    </row>
    <row r="72" spans="1:18" x14ac:dyDescent="0.25">
      <c r="A72" s="40">
        <v>80</v>
      </c>
      <c r="B72" s="41" t="s">
        <v>91</v>
      </c>
      <c r="C72" s="38">
        <v>73</v>
      </c>
      <c r="D72" s="38">
        <v>75</v>
      </c>
      <c r="E72" s="38">
        <v>94</v>
      </c>
      <c r="F72" s="38">
        <v>95</v>
      </c>
      <c r="G72" s="38">
        <v>104</v>
      </c>
      <c r="H72" s="38">
        <v>100</v>
      </c>
      <c r="I72" s="38">
        <v>98</v>
      </c>
      <c r="J72" s="38">
        <v>97</v>
      </c>
      <c r="K72" s="38">
        <v>101</v>
      </c>
      <c r="L72" s="38">
        <v>440</v>
      </c>
      <c r="M72" s="38">
        <v>423</v>
      </c>
      <c r="N72" s="38">
        <v>445</v>
      </c>
      <c r="O72" s="38">
        <v>481</v>
      </c>
      <c r="P72" s="38">
        <v>508</v>
      </c>
      <c r="Q72" s="38">
        <v>3631</v>
      </c>
      <c r="R72" s="38">
        <v>3777</v>
      </c>
    </row>
    <row r="73" spans="1:18" x14ac:dyDescent="0.25">
      <c r="A73" s="40">
        <v>81</v>
      </c>
      <c r="B73" s="41" t="s">
        <v>100</v>
      </c>
      <c r="C73" s="38">
        <v>126</v>
      </c>
      <c r="D73" s="38">
        <v>130</v>
      </c>
      <c r="E73" s="38">
        <v>158</v>
      </c>
      <c r="F73" s="38">
        <v>159</v>
      </c>
      <c r="G73" s="38">
        <v>172</v>
      </c>
      <c r="H73" s="38">
        <v>165</v>
      </c>
      <c r="I73" s="38">
        <v>160</v>
      </c>
      <c r="J73" s="38">
        <v>158</v>
      </c>
      <c r="K73" s="38">
        <v>163</v>
      </c>
      <c r="L73" s="38">
        <v>654</v>
      </c>
      <c r="M73" s="38">
        <v>628</v>
      </c>
      <c r="N73" s="38">
        <v>655</v>
      </c>
      <c r="O73" s="38">
        <v>708</v>
      </c>
      <c r="P73" s="38">
        <v>748</v>
      </c>
      <c r="Q73" s="38">
        <v>5842</v>
      </c>
      <c r="R73" s="38">
        <v>6078</v>
      </c>
    </row>
    <row r="74" spans="1:18" x14ac:dyDescent="0.25">
      <c r="A74" s="40">
        <v>82</v>
      </c>
      <c r="B74" s="41" t="s">
        <v>99</v>
      </c>
      <c r="C74" s="38">
        <v>112</v>
      </c>
      <c r="D74" s="38">
        <v>115</v>
      </c>
      <c r="E74" s="38">
        <v>141</v>
      </c>
      <c r="F74" s="38">
        <v>142</v>
      </c>
      <c r="G74" s="38">
        <v>159</v>
      </c>
      <c r="H74" s="38">
        <v>152</v>
      </c>
      <c r="I74" s="38">
        <v>144</v>
      </c>
      <c r="J74" s="38">
        <v>142</v>
      </c>
      <c r="K74" s="38">
        <v>147</v>
      </c>
      <c r="L74" s="38">
        <v>560</v>
      </c>
      <c r="M74" s="38">
        <v>539</v>
      </c>
      <c r="N74" s="38">
        <v>563</v>
      </c>
      <c r="O74" s="38">
        <v>609</v>
      </c>
      <c r="P74" s="38">
        <v>644</v>
      </c>
      <c r="Q74" s="38">
        <v>5842</v>
      </c>
      <c r="R74" s="38">
        <v>6078</v>
      </c>
    </row>
    <row r="75" spans="1:18" x14ac:dyDescent="0.25">
      <c r="A75" s="40">
        <v>83</v>
      </c>
      <c r="B75" s="41" t="s">
        <v>98</v>
      </c>
      <c r="C75" s="38">
        <v>126</v>
      </c>
      <c r="D75" s="38">
        <v>130</v>
      </c>
      <c r="E75" s="38">
        <v>158</v>
      </c>
      <c r="F75" s="38">
        <v>159</v>
      </c>
      <c r="G75" s="38">
        <v>172</v>
      </c>
      <c r="H75" s="38">
        <v>165</v>
      </c>
      <c r="I75" s="38">
        <v>160</v>
      </c>
      <c r="J75" s="38">
        <v>158</v>
      </c>
      <c r="K75" s="38">
        <v>163</v>
      </c>
      <c r="L75" s="38">
        <v>654</v>
      </c>
      <c r="M75" s="38">
        <v>628</v>
      </c>
      <c r="N75" s="38">
        <v>655</v>
      </c>
      <c r="O75" s="38">
        <v>708</v>
      </c>
      <c r="P75" s="38">
        <v>748</v>
      </c>
      <c r="Q75" s="38"/>
      <c r="R75" s="38" t="s">
        <v>44</v>
      </c>
    </row>
    <row r="76" spans="1:18" x14ac:dyDescent="0.25">
      <c r="A76" s="40">
        <v>84</v>
      </c>
      <c r="B76" s="41" t="s">
        <v>97</v>
      </c>
      <c r="C76" s="38">
        <v>126</v>
      </c>
      <c r="D76" s="38">
        <v>130</v>
      </c>
      <c r="E76" s="38">
        <v>158</v>
      </c>
      <c r="F76" s="38">
        <v>159</v>
      </c>
      <c r="G76" s="38">
        <v>172</v>
      </c>
      <c r="H76" s="38">
        <v>165</v>
      </c>
      <c r="I76" s="38">
        <v>160</v>
      </c>
      <c r="J76" s="38">
        <v>158</v>
      </c>
      <c r="K76" s="38">
        <v>163</v>
      </c>
      <c r="L76" s="38">
        <v>654</v>
      </c>
      <c r="M76" s="38">
        <v>628</v>
      </c>
      <c r="N76" s="38">
        <v>655</v>
      </c>
      <c r="O76" s="38">
        <v>708</v>
      </c>
      <c r="P76" s="38">
        <v>748</v>
      </c>
      <c r="Q76" s="38"/>
      <c r="R76" s="38" t="s">
        <v>44</v>
      </c>
    </row>
    <row r="77" spans="1:18" x14ac:dyDescent="0.25">
      <c r="A77" s="40">
        <v>85</v>
      </c>
      <c r="B77" s="41" t="s">
        <v>96</v>
      </c>
      <c r="C77" s="38">
        <v>92</v>
      </c>
      <c r="D77" s="38">
        <v>94</v>
      </c>
      <c r="E77" s="38">
        <v>116</v>
      </c>
      <c r="F77" s="38">
        <v>117</v>
      </c>
      <c r="G77" s="38">
        <v>128</v>
      </c>
      <c r="H77" s="38">
        <v>123</v>
      </c>
      <c r="I77" s="38">
        <v>120</v>
      </c>
      <c r="J77" s="38">
        <v>118</v>
      </c>
      <c r="K77" s="38">
        <v>123</v>
      </c>
      <c r="L77" s="38">
        <v>467</v>
      </c>
      <c r="M77" s="38">
        <v>449</v>
      </c>
      <c r="N77" s="38">
        <v>472</v>
      </c>
      <c r="O77" s="38">
        <v>510</v>
      </c>
      <c r="P77" s="38">
        <v>540</v>
      </c>
      <c r="Q77" s="38"/>
      <c r="R77" s="38" t="s">
        <v>44</v>
      </c>
    </row>
    <row r="78" spans="1:18" x14ac:dyDescent="0.25">
      <c r="A78" s="40">
        <v>86</v>
      </c>
      <c r="B78" s="41" t="s">
        <v>95</v>
      </c>
      <c r="C78" s="38">
        <v>126</v>
      </c>
      <c r="D78" s="38">
        <v>130</v>
      </c>
      <c r="E78" s="38">
        <v>158</v>
      </c>
      <c r="F78" s="38">
        <v>159</v>
      </c>
      <c r="G78" s="38">
        <v>172</v>
      </c>
      <c r="H78" s="38">
        <v>165</v>
      </c>
      <c r="I78" s="38">
        <v>160</v>
      </c>
      <c r="J78" s="38">
        <v>158</v>
      </c>
      <c r="K78" s="38">
        <v>163</v>
      </c>
      <c r="L78" s="38">
        <v>654</v>
      </c>
      <c r="M78" s="38">
        <v>628</v>
      </c>
      <c r="N78" s="38">
        <v>655</v>
      </c>
      <c r="O78" s="38">
        <v>708</v>
      </c>
      <c r="P78" s="38">
        <v>748</v>
      </c>
      <c r="Q78" s="38"/>
      <c r="R78" s="38" t="s">
        <v>44</v>
      </c>
    </row>
    <row r="79" spans="1:18" x14ac:dyDescent="0.25">
      <c r="A79" s="40">
        <v>87</v>
      </c>
      <c r="B79" s="41" t="s">
        <v>94</v>
      </c>
      <c r="C79" s="38">
        <v>126</v>
      </c>
      <c r="D79" s="38">
        <v>130</v>
      </c>
      <c r="E79" s="38">
        <v>158</v>
      </c>
      <c r="F79" s="38">
        <v>159</v>
      </c>
      <c r="G79" s="38">
        <v>172</v>
      </c>
      <c r="H79" s="38">
        <v>165</v>
      </c>
      <c r="I79" s="38">
        <v>160</v>
      </c>
      <c r="J79" s="38">
        <v>158</v>
      </c>
      <c r="K79" s="38">
        <v>163</v>
      </c>
      <c r="L79" s="38">
        <v>654</v>
      </c>
      <c r="M79" s="38">
        <v>628</v>
      </c>
      <c r="N79" s="38">
        <v>655</v>
      </c>
      <c r="O79" s="38">
        <v>708</v>
      </c>
      <c r="P79" s="38">
        <v>748</v>
      </c>
      <c r="Q79" s="38"/>
      <c r="R79" s="38" t="s">
        <v>44</v>
      </c>
    </row>
    <row r="80" spans="1:18" x14ac:dyDescent="0.25">
      <c r="A80" s="40">
        <v>88</v>
      </c>
      <c r="B80" s="41" t="s">
        <v>93</v>
      </c>
      <c r="C80" s="38">
        <v>126</v>
      </c>
      <c r="D80" s="38">
        <v>130</v>
      </c>
      <c r="E80" s="38">
        <v>158</v>
      </c>
      <c r="F80" s="38">
        <v>159</v>
      </c>
      <c r="G80" s="38">
        <v>172</v>
      </c>
      <c r="H80" s="38">
        <v>165</v>
      </c>
      <c r="I80" s="38">
        <v>160</v>
      </c>
      <c r="J80" s="38">
        <v>158</v>
      </c>
      <c r="K80" s="38">
        <v>163</v>
      </c>
      <c r="L80" s="38">
        <v>654</v>
      </c>
      <c r="M80" s="38">
        <v>628</v>
      </c>
      <c r="N80" s="38">
        <v>655</v>
      </c>
      <c r="O80" s="38">
        <v>708</v>
      </c>
      <c r="P80" s="38">
        <v>748</v>
      </c>
      <c r="Q80" s="38"/>
      <c r="R80" s="38" t="s">
        <v>44</v>
      </c>
    </row>
    <row r="81" spans="1:18" x14ac:dyDescent="0.25">
      <c r="A81" s="40">
        <v>89</v>
      </c>
      <c r="B81" s="41" t="s">
        <v>92</v>
      </c>
      <c r="C81" s="38">
        <v>126</v>
      </c>
      <c r="D81" s="38">
        <v>130</v>
      </c>
      <c r="E81" s="38">
        <v>158</v>
      </c>
      <c r="F81" s="38">
        <v>159</v>
      </c>
      <c r="G81" s="38">
        <v>172</v>
      </c>
      <c r="H81" s="38">
        <v>165</v>
      </c>
      <c r="I81" s="38">
        <v>160</v>
      </c>
      <c r="J81" s="38">
        <v>158</v>
      </c>
      <c r="K81" s="38">
        <v>163</v>
      </c>
      <c r="L81" s="38">
        <v>654</v>
      </c>
      <c r="M81" s="38">
        <v>628</v>
      </c>
      <c r="N81" s="38">
        <v>655</v>
      </c>
      <c r="O81" s="38">
        <v>708</v>
      </c>
      <c r="P81" s="38">
        <v>748</v>
      </c>
      <c r="Q81" s="38"/>
      <c r="R81" s="38" t="s">
        <v>44</v>
      </c>
    </row>
    <row r="82" spans="1:18" x14ac:dyDescent="0.25">
      <c r="A82" s="40">
        <v>90</v>
      </c>
      <c r="B82" s="41" t="s">
        <v>91</v>
      </c>
      <c r="C82" s="38">
        <v>71</v>
      </c>
      <c r="D82" s="38">
        <v>73</v>
      </c>
      <c r="E82" s="38">
        <v>92</v>
      </c>
      <c r="F82" s="38">
        <v>95</v>
      </c>
      <c r="G82" s="38">
        <v>104</v>
      </c>
      <c r="H82" s="38">
        <v>100</v>
      </c>
      <c r="I82" s="38">
        <v>98</v>
      </c>
      <c r="J82" s="38">
        <v>97</v>
      </c>
      <c r="K82" s="38">
        <v>101</v>
      </c>
      <c r="L82" s="38">
        <v>440</v>
      </c>
      <c r="M82" s="38">
        <v>423</v>
      </c>
      <c r="N82" s="38">
        <v>445</v>
      </c>
      <c r="O82" s="38">
        <v>481</v>
      </c>
      <c r="P82" s="38">
        <v>508</v>
      </c>
      <c r="Q82" s="38"/>
      <c r="R82" s="38" t="s">
        <v>44</v>
      </c>
    </row>
    <row r="83" spans="1:18" x14ac:dyDescent="0.25">
      <c r="A83" s="40">
        <v>91</v>
      </c>
      <c r="B83" s="41" t="s">
        <v>48</v>
      </c>
      <c r="C83" s="38">
        <v>133</v>
      </c>
      <c r="D83" s="38">
        <v>137</v>
      </c>
      <c r="E83" s="38">
        <v>166</v>
      </c>
      <c r="F83" s="38">
        <v>172</v>
      </c>
      <c r="G83" s="38">
        <v>185</v>
      </c>
      <c r="H83" s="38">
        <v>177</v>
      </c>
      <c r="I83" s="38">
        <v>172</v>
      </c>
      <c r="J83" s="38">
        <v>169</v>
      </c>
      <c r="K83" s="38">
        <v>175</v>
      </c>
      <c r="L83" s="38">
        <v>747</v>
      </c>
      <c r="M83" s="38">
        <v>718</v>
      </c>
      <c r="N83" s="38">
        <v>746</v>
      </c>
      <c r="O83" s="38">
        <v>807</v>
      </c>
      <c r="P83" s="38">
        <v>853</v>
      </c>
      <c r="Q83" s="38"/>
      <c r="R83" s="38" t="s">
        <v>44</v>
      </c>
    </row>
    <row r="84" spans="1:18" x14ac:dyDescent="0.25">
      <c r="A84" s="40">
        <v>92</v>
      </c>
      <c r="B84" s="41" t="s">
        <v>90</v>
      </c>
      <c r="C84" s="38">
        <v>133</v>
      </c>
      <c r="D84" s="38">
        <v>137</v>
      </c>
      <c r="E84" s="38">
        <v>166</v>
      </c>
      <c r="F84" s="38">
        <v>172</v>
      </c>
      <c r="G84" s="38">
        <v>185</v>
      </c>
      <c r="H84" s="38">
        <v>177</v>
      </c>
      <c r="I84" s="38">
        <v>172</v>
      </c>
      <c r="J84" s="38">
        <v>169</v>
      </c>
      <c r="K84" s="38">
        <v>175</v>
      </c>
      <c r="L84" s="38">
        <v>747</v>
      </c>
      <c r="M84" s="38">
        <v>718</v>
      </c>
      <c r="N84" s="38">
        <v>746</v>
      </c>
      <c r="O84" s="38">
        <v>807</v>
      </c>
      <c r="P84" s="38">
        <v>853</v>
      </c>
      <c r="Q84" s="38">
        <v>5706</v>
      </c>
      <c r="R84" s="38">
        <v>5936</v>
      </c>
    </row>
    <row r="85" spans="1:18" x14ac:dyDescent="0.25">
      <c r="A85" s="40">
        <v>93</v>
      </c>
      <c r="B85" s="41" t="s">
        <v>87</v>
      </c>
      <c r="C85" s="38">
        <v>123</v>
      </c>
      <c r="D85" s="38">
        <v>127</v>
      </c>
      <c r="E85" s="38">
        <v>154</v>
      </c>
      <c r="F85" s="38">
        <v>159</v>
      </c>
      <c r="G85" s="38">
        <v>172</v>
      </c>
      <c r="H85" s="38">
        <v>165</v>
      </c>
      <c r="I85" s="38">
        <v>160</v>
      </c>
      <c r="J85" s="38">
        <v>158</v>
      </c>
      <c r="K85" s="38">
        <v>163</v>
      </c>
      <c r="L85" s="38">
        <v>654</v>
      </c>
      <c r="M85" s="38">
        <v>628</v>
      </c>
      <c r="N85" s="38">
        <v>655</v>
      </c>
      <c r="O85" s="38">
        <v>708</v>
      </c>
      <c r="P85" s="38">
        <v>748</v>
      </c>
      <c r="Q85" s="38">
        <v>4668</v>
      </c>
      <c r="R85" s="38">
        <v>4856</v>
      </c>
    </row>
    <row r="86" spans="1:18" x14ac:dyDescent="0.25">
      <c r="A86" s="40">
        <v>94</v>
      </c>
      <c r="B86" s="41" t="s">
        <v>89</v>
      </c>
      <c r="C86" s="38">
        <v>123</v>
      </c>
      <c r="D86" s="38">
        <v>127</v>
      </c>
      <c r="E86" s="38">
        <v>154</v>
      </c>
      <c r="F86" s="38">
        <v>159</v>
      </c>
      <c r="G86" s="38">
        <v>172</v>
      </c>
      <c r="H86" s="38">
        <v>165</v>
      </c>
      <c r="I86" s="38">
        <v>160</v>
      </c>
      <c r="J86" s="38">
        <v>158</v>
      </c>
      <c r="K86" s="38">
        <v>163</v>
      </c>
      <c r="L86" s="38">
        <v>654</v>
      </c>
      <c r="M86" s="38">
        <v>628</v>
      </c>
      <c r="N86" s="38">
        <v>655</v>
      </c>
      <c r="O86" s="38">
        <v>708</v>
      </c>
      <c r="P86" s="38">
        <v>748</v>
      </c>
      <c r="Q86" s="38"/>
      <c r="R86" s="38" t="s">
        <v>44</v>
      </c>
    </row>
    <row r="87" spans="1:18" x14ac:dyDescent="0.25">
      <c r="A87" s="40">
        <v>95</v>
      </c>
      <c r="B87" s="41" t="s">
        <v>88</v>
      </c>
      <c r="C87" s="38">
        <v>153</v>
      </c>
      <c r="D87" s="38">
        <v>158</v>
      </c>
      <c r="E87" s="38">
        <v>191</v>
      </c>
      <c r="F87" s="38">
        <v>197</v>
      </c>
      <c r="G87" s="38">
        <v>212</v>
      </c>
      <c r="H87" s="38">
        <v>203</v>
      </c>
      <c r="I87" s="38">
        <v>196</v>
      </c>
      <c r="J87" s="38">
        <v>193</v>
      </c>
      <c r="K87" s="38">
        <v>167</v>
      </c>
      <c r="L87" s="38">
        <v>654</v>
      </c>
      <c r="M87" s="38">
        <v>628</v>
      </c>
      <c r="N87" s="38">
        <v>655</v>
      </c>
      <c r="O87" s="38">
        <v>708</v>
      </c>
      <c r="P87" s="38">
        <v>748</v>
      </c>
      <c r="Q87" s="38">
        <v>4668</v>
      </c>
      <c r="R87" s="38">
        <v>4856</v>
      </c>
    </row>
    <row r="88" spans="1:18" x14ac:dyDescent="0.25">
      <c r="A88" s="40">
        <v>96</v>
      </c>
      <c r="B88" s="41" t="s">
        <v>87</v>
      </c>
      <c r="C88" s="38">
        <v>123</v>
      </c>
      <c r="D88" s="38">
        <v>127</v>
      </c>
      <c r="E88" s="38">
        <v>154</v>
      </c>
      <c r="F88" s="38">
        <v>159</v>
      </c>
      <c r="G88" s="38">
        <v>172</v>
      </c>
      <c r="H88" s="38">
        <v>165</v>
      </c>
      <c r="I88" s="38">
        <v>160</v>
      </c>
      <c r="J88" s="38">
        <v>158</v>
      </c>
      <c r="K88" s="38">
        <v>163</v>
      </c>
      <c r="L88" s="38">
        <v>654</v>
      </c>
      <c r="M88" s="38">
        <v>628</v>
      </c>
      <c r="N88" s="38">
        <v>655</v>
      </c>
      <c r="O88" s="38">
        <v>708</v>
      </c>
      <c r="P88" s="38">
        <v>748</v>
      </c>
      <c r="Q88" s="38">
        <v>4668</v>
      </c>
      <c r="R88" s="38">
        <v>4856</v>
      </c>
    </row>
    <row r="89" spans="1:18" x14ac:dyDescent="0.25">
      <c r="A89" s="40">
        <v>97</v>
      </c>
      <c r="B89" s="41" t="s">
        <v>86</v>
      </c>
      <c r="C89" s="38">
        <v>153</v>
      </c>
      <c r="D89" s="38">
        <v>158</v>
      </c>
      <c r="E89" s="38">
        <v>193</v>
      </c>
      <c r="F89" s="38">
        <v>199</v>
      </c>
      <c r="G89" s="38">
        <v>214</v>
      </c>
      <c r="H89" s="38">
        <v>205</v>
      </c>
      <c r="I89" s="38">
        <v>198</v>
      </c>
      <c r="J89" s="38">
        <v>195</v>
      </c>
      <c r="K89" s="38">
        <v>201</v>
      </c>
      <c r="L89" s="38">
        <v>841</v>
      </c>
      <c r="M89" s="38">
        <v>808</v>
      </c>
      <c r="N89" s="38">
        <v>837</v>
      </c>
      <c r="O89" s="38">
        <v>906</v>
      </c>
      <c r="P89" s="38">
        <v>957</v>
      </c>
      <c r="Q89" s="38"/>
      <c r="R89" s="38" t="s">
        <v>44</v>
      </c>
    </row>
    <row r="90" spans="1:18" x14ac:dyDescent="0.25">
      <c r="A90" s="40">
        <v>98</v>
      </c>
      <c r="B90" s="41" t="s">
        <v>85</v>
      </c>
      <c r="C90" s="38">
        <v>122</v>
      </c>
      <c r="D90" s="38">
        <v>126</v>
      </c>
      <c r="E90" s="38">
        <v>154</v>
      </c>
      <c r="F90" s="38">
        <v>155</v>
      </c>
      <c r="G90" s="38">
        <v>168</v>
      </c>
      <c r="H90" s="38">
        <v>161</v>
      </c>
      <c r="I90" s="38">
        <v>160</v>
      </c>
      <c r="J90" s="38">
        <v>158</v>
      </c>
      <c r="K90" s="38">
        <v>163</v>
      </c>
      <c r="L90" s="38">
        <v>654</v>
      </c>
      <c r="M90" s="38">
        <v>628</v>
      </c>
      <c r="N90" s="38">
        <v>655</v>
      </c>
      <c r="O90" s="38">
        <v>708</v>
      </c>
      <c r="P90" s="38">
        <v>748</v>
      </c>
      <c r="Q90" s="38"/>
      <c r="R90" s="38" t="s">
        <v>44</v>
      </c>
    </row>
    <row r="91" spans="1:18" x14ac:dyDescent="0.25">
      <c r="A91" s="40">
        <v>99</v>
      </c>
      <c r="B91" s="41" t="s">
        <v>84</v>
      </c>
      <c r="C91" s="38">
        <v>122</v>
      </c>
      <c r="D91" s="38">
        <v>126</v>
      </c>
      <c r="E91" s="38">
        <v>154</v>
      </c>
      <c r="F91" s="38">
        <v>155</v>
      </c>
      <c r="G91" s="38">
        <v>168</v>
      </c>
      <c r="H91" s="38">
        <v>161</v>
      </c>
      <c r="I91" s="38">
        <v>160</v>
      </c>
      <c r="J91" s="38">
        <v>158</v>
      </c>
      <c r="K91" s="38">
        <v>163</v>
      </c>
      <c r="L91" s="38">
        <v>654</v>
      </c>
      <c r="M91" s="38">
        <v>628</v>
      </c>
      <c r="N91" s="38">
        <v>655</v>
      </c>
      <c r="O91" s="38">
        <v>708</v>
      </c>
      <c r="P91" s="38">
        <v>748</v>
      </c>
      <c r="Q91" s="38"/>
      <c r="R91" s="38" t="s">
        <v>44</v>
      </c>
    </row>
    <row r="92" spans="1:18" x14ac:dyDescent="0.25">
      <c r="A92" s="40">
        <v>100</v>
      </c>
      <c r="B92" s="41" t="s">
        <v>83</v>
      </c>
      <c r="C92" s="38">
        <v>99</v>
      </c>
      <c r="D92" s="38">
        <v>102</v>
      </c>
      <c r="E92" s="38">
        <v>126</v>
      </c>
      <c r="F92" s="38">
        <v>130</v>
      </c>
      <c r="G92" s="38">
        <v>141</v>
      </c>
      <c r="H92" s="38">
        <v>135</v>
      </c>
      <c r="I92" s="38">
        <v>132</v>
      </c>
      <c r="J92" s="38">
        <v>130</v>
      </c>
      <c r="K92" s="38">
        <v>135</v>
      </c>
      <c r="L92" s="38">
        <v>560</v>
      </c>
      <c r="M92" s="38">
        <v>539</v>
      </c>
      <c r="N92" s="38">
        <v>563</v>
      </c>
      <c r="O92" s="38">
        <v>609</v>
      </c>
      <c r="P92" s="38">
        <v>644</v>
      </c>
      <c r="Q92" s="38"/>
      <c r="R92" s="38" t="s">
        <v>44</v>
      </c>
    </row>
    <row r="93" spans="1:18" x14ac:dyDescent="0.25">
      <c r="A93" s="40">
        <v>101</v>
      </c>
      <c r="B93" s="41" t="s">
        <v>82</v>
      </c>
      <c r="C93" s="38">
        <v>119</v>
      </c>
      <c r="D93" s="38">
        <v>122</v>
      </c>
      <c r="E93" s="38">
        <v>149</v>
      </c>
      <c r="F93" s="38">
        <v>150</v>
      </c>
      <c r="G93" s="38">
        <v>162</v>
      </c>
      <c r="H93" s="38">
        <v>155</v>
      </c>
      <c r="I93" s="38">
        <v>151</v>
      </c>
      <c r="J93" s="38">
        <v>149</v>
      </c>
      <c r="K93" s="38">
        <v>154</v>
      </c>
      <c r="L93" s="38">
        <v>616</v>
      </c>
      <c r="M93" s="38">
        <v>592</v>
      </c>
      <c r="N93" s="38">
        <v>617</v>
      </c>
      <c r="O93" s="38">
        <v>667</v>
      </c>
      <c r="P93" s="38">
        <v>705</v>
      </c>
      <c r="Q93" s="38">
        <v>4668</v>
      </c>
      <c r="R93" s="38">
        <v>4856</v>
      </c>
    </row>
    <row r="94" spans="1:18" x14ac:dyDescent="0.25">
      <c r="A94" s="40">
        <v>102</v>
      </c>
      <c r="B94" s="41" t="s">
        <v>81</v>
      </c>
      <c r="C94" s="38">
        <v>138</v>
      </c>
      <c r="D94" s="38">
        <v>142</v>
      </c>
      <c r="E94" s="38">
        <v>172</v>
      </c>
      <c r="F94" s="38">
        <v>173</v>
      </c>
      <c r="G94" s="38">
        <v>187</v>
      </c>
      <c r="H94" s="38">
        <v>179</v>
      </c>
      <c r="I94" s="38">
        <v>174</v>
      </c>
      <c r="J94" s="38">
        <v>171</v>
      </c>
      <c r="K94" s="38">
        <v>176</v>
      </c>
      <c r="L94" s="38">
        <v>704</v>
      </c>
      <c r="M94" s="38">
        <v>677</v>
      </c>
      <c r="N94" s="38">
        <v>703</v>
      </c>
      <c r="O94" s="38">
        <v>760</v>
      </c>
      <c r="P94" s="38">
        <v>803</v>
      </c>
      <c r="Q94" s="38">
        <v>7780</v>
      </c>
      <c r="R94" s="38">
        <v>8094</v>
      </c>
    </row>
    <row r="95" spans="1:18" x14ac:dyDescent="0.25">
      <c r="A95" s="40">
        <v>103</v>
      </c>
      <c r="B95" s="41" t="s">
        <v>80</v>
      </c>
      <c r="C95" s="38">
        <v>138</v>
      </c>
      <c r="D95" s="38">
        <v>142</v>
      </c>
      <c r="E95" s="38">
        <v>172</v>
      </c>
      <c r="F95" s="38">
        <v>173</v>
      </c>
      <c r="G95" s="38">
        <v>187</v>
      </c>
      <c r="H95" s="38">
        <v>179</v>
      </c>
      <c r="I95" s="38">
        <v>174</v>
      </c>
      <c r="J95" s="38">
        <v>171</v>
      </c>
      <c r="K95" s="38">
        <v>176</v>
      </c>
      <c r="L95" s="38">
        <v>704</v>
      </c>
      <c r="M95" s="38">
        <v>677</v>
      </c>
      <c r="N95" s="38">
        <v>703</v>
      </c>
      <c r="O95" s="38">
        <v>760</v>
      </c>
      <c r="P95" s="38">
        <v>803</v>
      </c>
      <c r="Q95" s="38">
        <v>5842</v>
      </c>
      <c r="R95" s="38">
        <v>6078</v>
      </c>
    </row>
    <row r="96" spans="1:18" x14ac:dyDescent="0.25">
      <c r="A96" s="40">
        <v>104</v>
      </c>
      <c r="B96" s="41" t="s">
        <v>79</v>
      </c>
      <c r="C96" s="38">
        <v>75</v>
      </c>
      <c r="D96" s="38">
        <v>77</v>
      </c>
      <c r="E96" s="38">
        <v>148</v>
      </c>
      <c r="F96" s="38">
        <v>149</v>
      </c>
      <c r="G96" s="38">
        <v>157</v>
      </c>
      <c r="H96" s="38">
        <v>150</v>
      </c>
      <c r="I96" s="38">
        <v>143</v>
      </c>
      <c r="J96" s="38">
        <v>140</v>
      </c>
      <c r="K96" s="38">
        <v>145</v>
      </c>
      <c r="L96" s="38">
        <v>616</v>
      </c>
      <c r="M96" s="38">
        <v>592</v>
      </c>
      <c r="N96" s="38">
        <v>617</v>
      </c>
      <c r="O96" s="38">
        <v>667</v>
      </c>
      <c r="P96" s="38">
        <v>705</v>
      </c>
      <c r="Q96" s="38">
        <v>3718</v>
      </c>
      <c r="R96" s="38">
        <v>3868</v>
      </c>
    </row>
    <row r="97" spans="1:18" x14ac:dyDescent="0.25">
      <c r="A97" s="40">
        <v>105</v>
      </c>
      <c r="B97" s="41" t="s">
        <v>78</v>
      </c>
      <c r="C97" s="38">
        <v>138</v>
      </c>
      <c r="D97" s="38">
        <v>142</v>
      </c>
      <c r="E97" s="38">
        <v>172</v>
      </c>
      <c r="F97" s="38">
        <v>173</v>
      </c>
      <c r="G97" s="38">
        <v>187</v>
      </c>
      <c r="H97" s="38">
        <v>179</v>
      </c>
      <c r="I97" s="38">
        <v>174</v>
      </c>
      <c r="J97" s="38">
        <v>171</v>
      </c>
      <c r="K97" s="38">
        <v>176</v>
      </c>
      <c r="L97" s="38">
        <v>704</v>
      </c>
      <c r="M97" s="38">
        <v>677</v>
      </c>
      <c r="N97" s="38">
        <v>703</v>
      </c>
      <c r="O97" s="38">
        <v>760</v>
      </c>
      <c r="P97" s="38">
        <v>803</v>
      </c>
      <c r="Q97" s="38">
        <v>6904</v>
      </c>
      <c r="R97" s="38">
        <v>7183</v>
      </c>
    </row>
    <row r="98" spans="1:18" x14ac:dyDescent="0.25">
      <c r="A98" s="40">
        <v>106</v>
      </c>
      <c r="B98" s="41" t="s">
        <v>77</v>
      </c>
      <c r="C98" s="38">
        <v>100</v>
      </c>
      <c r="D98" s="38">
        <v>103</v>
      </c>
      <c r="E98" s="38">
        <v>125</v>
      </c>
      <c r="F98" s="38">
        <v>126</v>
      </c>
      <c r="G98" s="38">
        <v>137</v>
      </c>
      <c r="H98" s="38">
        <v>131</v>
      </c>
      <c r="I98" s="38">
        <v>128</v>
      </c>
      <c r="J98" s="38">
        <v>126</v>
      </c>
      <c r="K98" s="38">
        <v>131</v>
      </c>
      <c r="L98" s="38">
        <v>528</v>
      </c>
      <c r="M98" s="38">
        <v>508</v>
      </c>
      <c r="N98" s="38">
        <v>531</v>
      </c>
      <c r="O98" s="38">
        <v>574</v>
      </c>
      <c r="P98" s="38">
        <v>607</v>
      </c>
      <c r="Q98" s="38">
        <v>3718</v>
      </c>
      <c r="R98" s="38">
        <v>3868</v>
      </c>
    </row>
    <row r="99" spans="1:18" x14ac:dyDescent="0.25">
      <c r="A99" s="40">
        <v>107</v>
      </c>
      <c r="B99" s="41" t="s">
        <v>76</v>
      </c>
      <c r="C99" s="38">
        <v>100</v>
      </c>
      <c r="D99" s="38">
        <v>103</v>
      </c>
      <c r="E99" s="38">
        <v>125</v>
      </c>
      <c r="F99" s="38">
        <v>126</v>
      </c>
      <c r="G99" s="38">
        <v>137</v>
      </c>
      <c r="H99" s="38">
        <v>131</v>
      </c>
      <c r="I99" s="38">
        <v>128</v>
      </c>
      <c r="J99" s="38">
        <v>126</v>
      </c>
      <c r="K99" s="38">
        <v>131</v>
      </c>
      <c r="L99" s="38">
        <v>528</v>
      </c>
      <c r="M99" s="38">
        <v>508</v>
      </c>
      <c r="N99" s="38">
        <v>531</v>
      </c>
      <c r="O99" s="38">
        <v>574</v>
      </c>
      <c r="P99" s="38">
        <v>607</v>
      </c>
      <c r="Q99" s="38">
        <v>4780</v>
      </c>
      <c r="R99" s="38">
        <v>4973</v>
      </c>
    </row>
    <row r="100" spans="1:18" x14ac:dyDescent="0.25">
      <c r="A100" s="40">
        <v>108</v>
      </c>
      <c r="B100" s="41" t="s">
        <v>75</v>
      </c>
      <c r="C100" s="38">
        <v>167</v>
      </c>
      <c r="D100" s="38">
        <v>172</v>
      </c>
      <c r="E100" s="38">
        <v>210</v>
      </c>
      <c r="F100" s="38">
        <v>211</v>
      </c>
      <c r="G100" s="38">
        <v>227</v>
      </c>
      <c r="H100" s="38">
        <v>218</v>
      </c>
      <c r="I100" s="38">
        <v>210</v>
      </c>
      <c r="J100" s="38">
        <v>207</v>
      </c>
      <c r="K100" s="38">
        <v>213</v>
      </c>
      <c r="L100" s="38">
        <v>841</v>
      </c>
      <c r="M100" s="38">
        <v>808</v>
      </c>
      <c r="N100" s="38">
        <v>837</v>
      </c>
      <c r="O100" s="38">
        <v>906</v>
      </c>
      <c r="P100" s="38">
        <v>957</v>
      </c>
      <c r="Q100" s="38">
        <v>8852</v>
      </c>
      <c r="R100" s="38">
        <v>9209</v>
      </c>
    </row>
    <row r="101" spans="1:18" x14ac:dyDescent="0.25">
      <c r="A101" s="40">
        <v>109</v>
      </c>
      <c r="B101" s="41" t="s">
        <v>74</v>
      </c>
      <c r="C101" s="38">
        <v>116</v>
      </c>
      <c r="D101" s="38">
        <v>120</v>
      </c>
      <c r="E101" s="38">
        <v>146</v>
      </c>
      <c r="F101" s="38">
        <v>146</v>
      </c>
      <c r="G101" s="38">
        <v>159</v>
      </c>
      <c r="H101" s="38">
        <v>152</v>
      </c>
      <c r="I101" s="38">
        <v>148</v>
      </c>
      <c r="J101" s="38">
        <v>146</v>
      </c>
      <c r="K101" s="38">
        <v>151</v>
      </c>
      <c r="L101" s="38">
        <v>654</v>
      </c>
      <c r="M101" s="38">
        <v>628</v>
      </c>
      <c r="N101" s="38">
        <v>655</v>
      </c>
      <c r="O101" s="38">
        <v>708</v>
      </c>
      <c r="P101" s="38">
        <v>748</v>
      </c>
      <c r="Q101" s="38">
        <v>5665</v>
      </c>
      <c r="R101" s="38">
        <v>5894</v>
      </c>
    </row>
    <row r="102" spans="1:18" x14ac:dyDescent="0.25">
      <c r="A102" s="40">
        <v>110</v>
      </c>
      <c r="B102" s="41" t="s">
        <v>73</v>
      </c>
      <c r="C102" s="38">
        <v>136</v>
      </c>
      <c r="D102" s="38">
        <v>140</v>
      </c>
      <c r="E102" s="38">
        <v>170</v>
      </c>
      <c r="F102" s="38">
        <v>172</v>
      </c>
      <c r="G102" s="38">
        <v>185</v>
      </c>
      <c r="H102" s="38">
        <v>177</v>
      </c>
      <c r="I102" s="38">
        <v>172</v>
      </c>
      <c r="J102" s="38">
        <v>169</v>
      </c>
      <c r="K102" s="38">
        <v>175</v>
      </c>
      <c r="L102" s="38">
        <v>747</v>
      </c>
      <c r="M102" s="38">
        <v>718</v>
      </c>
      <c r="N102" s="38">
        <v>746</v>
      </c>
      <c r="O102" s="38">
        <v>807</v>
      </c>
      <c r="P102" s="38">
        <v>853</v>
      </c>
      <c r="Q102" s="38">
        <v>6727</v>
      </c>
      <c r="R102" s="38">
        <v>6999</v>
      </c>
    </row>
    <row r="103" spans="1:18" x14ac:dyDescent="0.25">
      <c r="A103" s="40">
        <v>111</v>
      </c>
      <c r="B103" s="41" t="s">
        <v>72</v>
      </c>
      <c r="C103" s="38">
        <v>136</v>
      </c>
      <c r="D103" s="38">
        <v>140</v>
      </c>
      <c r="E103" s="38">
        <v>170</v>
      </c>
      <c r="F103" s="38">
        <v>172</v>
      </c>
      <c r="G103" s="38">
        <v>185</v>
      </c>
      <c r="H103" s="38">
        <v>177</v>
      </c>
      <c r="I103" s="38">
        <v>172</v>
      </c>
      <c r="J103" s="38">
        <v>169</v>
      </c>
      <c r="K103" s="38">
        <v>175</v>
      </c>
      <c r="L103" s="38">
        <v>747</v>
      </c>
      <c r="M103" s="38">
        <v>718</v>
      </c>
      <c r="N103" s="38">
        <v>746</v>
      </c>
      <c r="O103" s="38">
        <v>807</v>
      </c>
      <c r="P103" s="38">
        <v>853</v>
      </c>
      <c r="Q103" s="38">
        <v>6727</v>
      </c>
      <c r="R103" s="38">
        <v>6999</v>
      </c>
    </row>
    <row r="104" spans="1:18" x14ac:dyDescent="0.25">
      <c r="A104" s="40">
        <v>112</v>
      </c>
      <c r="B104" s="41" t="s">
        <v>71</v>
      </c>
      <c r="C104" s="38">
        <v>136</v>
      </c>
      <c r="D104" s="38">
        <v>140</v>
      </c>
      <c r="E104" s="38">
        <v>170</v>
      </c>
      <c r="F104" s="38">
        <v>172</v>
      </c>
      <c r="G104" s="38">
        <v>185</v>
      </c>
      <c r="H104" s="38">
        <v>177</v>
      </c>
      <c r="I104" s="38">
        <v>172</v>
      </c>
      <c r="J104" s="38">
        <v>169</v>
      </c>
      <c r="K104" s="38">
        <v>175</v>
      </c>
      <c r="L104" s="38">
        <v>747</v>
      </c>
      <c r="M104" s="38">
        <v>718</v>
      </c>
      <c r="N104" s="38">
        <v>746</v>
      </c>
      <c r="O104" s="38">
        <v>807</v>
      </c>
      <c r="P104" s="38">
        <v>853</v>
      </c>
      <c r="Q104" s="38">
        <v>6727</v>
      </c>
      <c r="R104" s="38">
        <v>6999</v>
      </c>
    </row>
    <row r="105" spans="1:18" x14ac:dyDescent="0.25">
      <c r="A105" s="40">
        <v>113</v>
      </c>
      <c r="B105" s="41" t="s">
        <v>70</v>
      </c>
      <c r="C105" s="38">
        <v>136</v>
      </c>
      <c r="D105" s="38">
        <v>140</v>
      </c>
      <c r="E105" s="38">
        <v>170</v>
      </c>
      <c r="F105" s="38">
        <v>172</v>
      </c>
      <c r="G105" s="38">
        <v>185</v>
      </c>
      <c r="H105" s="38">
        <v>177</v>
      </c>
      <c r="I105" s="38">
        <v>172</v>
      </c>
      <c r="J105" s="38">
        <v>169</v>
      </c>
      <c r="K105" s="38">
        <v>175</v>
      </c>
      <c r="L105" s="38">
        <v>747</v>
      </c>
      <c r="M105" s="38">
        <v>718</v>
      </c>
      <c r="N105" s="38">
        <v>746</v>
      </c>
      <c r="O105" s="38">
        <v>807</v>
      </c>
      <c r="P105" s="38">
        <v>853</v>
      </c>
      <c r="Q105" s="38">
        <v>6727</v>
      </c>
      <c r="R105" s="38">
        <v>6999</v>
      </c>
    </row>
    <row r="106" spans="1:18" x14ac:dyDescent="0.25">
      <c r="A106" s="40">
        <v>114</v>
      </c>
      <c r="B106" s="41" t="s">
        <v>69</v>
      </c>
      <c r="C106" s="38">
        <v>293</v>
      </c>
      <c r="D106" s="38">
        <v>302</v>
      </c>
      <c r="E106" s="38">
        <v>374</v>
      </c>
      <c r="F106" s="38">
        <v>377</v>
      </c>
      <c r="G106" s="38">
        <v>397</v>
      </c>
      <c r="H106" s="38">
        <v>380</v>
      </c>
      <c r="I106" s="38">
        <v>360</v>
      </c>
      <c r="J106" s="38">
        <v>355</v>
      </c>
      <c r="K106" s="38">
        <v>362</v>
      </c>
      <c r="L106" s="38">
        <v>1790</v>
      </c>
      <c r="M106" s="38">
        <v>1721</v>
      </c>
      <c r="N106" s="38">
        <v>1781</v>
      </c>
      <c r="O106" s="38">
        <v>1926</v>
      </c>
      <c r="P106" s="38">
        <v>2036</v>
      </c>
      <c r="Q106" s="38">
        <v>26555</v>
      </c>
      <c r="R106" s="38">
        <v>27626</v>
      </c>
    </row>
    <row r="107" spans="1:18" x14ac:dyDescent="0.25">
      <c r="A107" s="40">
        <v>115</v>
      </c>
      <c r="B107" s="41" t="s">
        <v>68</v>
      </c>
      <c r="C107" s="38">
        <v>157</v>
      </c>
      <c r="D107" s="38">
        <v>161</v>
      </c>
      <c r="E107" s="38">
        <v>195</v>
      </c>
      <c r="F107" s="38">
        <v>197</v>
      </c>
      <c r="G107" s="38">
        <v>212</v>
      </c>
      <c r="H107" s="38">
        <v>203</v>
      </c>
      <c r="I107" s="38">
        <v>192</v>
      </c>
      <c r="J107" s="38">
        <v>189</v>
      </c>
      <c r="K107" s="38">
        <v>195</v>
      </c>
      <c r="L107" s="38">
        <v>747</v>
      </c>
      <c r="M107" s="38">
        <v>718</v>
      </c>
      <c r="N107" s="38">
        <v>746</v>
      </c>
      <c r="O107" s="38">
        <v>807</v>
      </c>
      <c r="P107" s="38">
        <v>853</v>
      </c>
      <c r="Q107" s="38">
        <v>4603</v>
      </c>
      <c r="R107" s="38">
        <v>4789</v>
      </c>
    </row>
    <row r="108" spans="1:18" x14ac:dyDescent="0.25">
      <c r="A108" s="40">
        <v>116</v>
      </c>
      <c r="B108" s="41" t="s">
        <v>67</v>
      </c>
      <c r="C108" s="38">
        <v>53</v>
      </c>
      <c r="D108" s="38">
        <v>55</v>
      </c>
      <c r="E108" s="38">
        <v>72</v>
      </c>
      <c r="F108" s="38"/>
      <c r="G108" s="38"/>
      <c r="H108" s="38"/>
      <c r="I108" s="38"/>
      <c r="J108" s="38"/>
      <c r="K108" s="38"/>
      <c r="L108" s="38"/>
      <c r="M108" s="38"/>
      <c r="N108" s="38">
        <v>472</v>
      </c>
      <c r="O108" s="38">
        <v>510</v>
      </c>
      <c r="P108" s="38">
        <v>540</v>
      </c>
      <c r="Q108" s="38">
        <v>5665</v>
      </c>
      <c r="R108" s="38">
        <v>5894</v>
      </c>
    </row>
    <row r="109" spans="1:18" x14ac:dyDescent="0.25">
      <c r="A109" s="40">
        <v>117</v>
      </c>
      <c r="B109" s="41" t="s">
        <v>66</v>
      </c>
      <c r="C109" s="38">
        <v>126</v>
      </c>
      <c r="D109" s="38">
        <v>130</v>
      </c>
      <c r="E109" s="38">
        <v>158</v>
      </c>
      <c r="F109" s="38">
        <v>159</v>
      </c>
      <c r="G109" s="38">
        <v>172</v>
      </c>
      <c r="H109" s="38">
        <v>165</v>
      </c>
      <c r="I109" s="38">
        <v>160</v>
      </c>
      <c r="J109" s="38">
        <v>158</v>
      </c>
      <c r="K109" s="38">
        <v>163</v>
      </c>
      <c r="L109" s="38">
        <v>654</v>
      </c>
      <c r="M109" s="38">
        <v>628</v>
      </c>
      <c r="N109" s="38">
        <v>655</v>
      </c>
      <c r="O109" s="38">
        <v>708</v>
      </c>
      <c r="P109" s="38">
        <v>748</v>
      </c>
      <c r="Q109" s="38">
        <v>5311</v>
      </c>
      <c r="R109" s="38">
        <v>5525</v>
      </c>
    </row>
    <row r="110" spans="1:18" x14ac:dyDescent="0.25">
      <c r="A110" s="40">
        <v>118</v>
      </c>
      <c r="B110" s="41" t="s">
        <v>65</v>
      </c>
      <c r="C110" s="38">
        <v>303</v>
      </c>
      <c r="D110" s="38">
        <v>312</v>
      </c>
      <c r="E110" s="38">
        <v>383</v>
      </c>
      <c r="F110" s="38">
        <v>385</v>
      </c>
      <c r="G110" s="38">
        <v>406</v>
      </c>
      <c r="H110" s="38">
        <v>389</v>
      </c>
      <c r="I110" s="38">
        <v>369</v>
      </c>
      <c r="J110" s="38">
        <v>363</v>
      </c>
      <c r="K110" s="38">
        <v>366</v>
      </c>
      <c r="L110" s="38">
        <v>2024</v>
      </c>
      <c r="M110" s="38">
        <v>1945</v>
      </c>
      <c r="N110" s="38">
        <v>2010</v>
      </c>
      <c r="O110" s="38">
        <v>2173</v>
      </c>
      <c r="P110" s="38">
        <v>2141</v>
      </c>
      <c r="Q110" s="38">
        <v>25670</v>
      </c>
      <c r="R110" s="38">
        <v>26705</v>
      </c>
    </row>
    <row r="111" spans="1:18" x14ac:dyDescent="0.25">
      <c r="A111" s="40">
        <v>119</v>
      </c>
      <c r="B111" s="41" t="s">
        <v>64</v>
      </c>
      <c r="C111" s="38">
        <v>399</v>
      </c>
      <c r="D111" s="38">
        <v>411</v>
      </c>
      <c r="E111" s="38">
        <v>508</v>
      </c>
      <c r="F111" s="38">
        <v>511</v>
      </c>
      <c r="G111" s="38">
        <v>539</v>
      </c>
      <c r="H111" s="38">
        <v>516</v>
      </c>
      <c r="I111" s="38">
        <v>489</v>
      </c>
      <c r="J111" s="38">
        <v>482</v>
      </c>
      <c r="K111" s="38">
        <v>486</v>
      </c>
      <c r="L111" s="38">
        <v>2335</v>
      </c>
      <c r="M111" s="38">
        <v>2244</v>
      </c>
      <c r="N111" s="38">
        <v>2314</v>
      </c>
      <c r="O111" s="38">
        <v>2503</v>
      </c>
      <c r="P111" s="38">
        <v>2645</v>
      </c>
      <c r="Q111" s="38">
        <v>15048</v>
      </c>
      <c r="R111" s="38">
        <v>15655</v>
      </c>
    </row>
    <row r="112" spans="1:18" x14ac:dyDescent="0.25">
      <c r="A112" s="40">
        <v>120</v>
      </c>
      <c r="B112" s="41" t="s">
        <v>63</v>
      </c>
      <c r="C112" s="38">
        <v>136</v>
      </c>
      <c r="D112" s="38">
        <v>140</v>
      </c>
      <c r="E112" s="38">
        <v>170</v>
      </c>
      <c r="F112" s="38">
        <v>172</v>
      </c>
      <c r="G112" s="38">
        <v>185</v>
      </c>
      <c r="H112" s="38">
        <v>177</v>
      </c>
      <c r="I112" s="38">
        <v>172</v>
      </c>
      <c r="J112" s="38">
        <v>169</v>
      </c>
      <c r="K112" s="38">
        <v>175</v>
      </c>
      <c r="L112" s="38">
        <v>747</v>
      </c>
      <c r="M112" s="38">
        <v>718</v>
      </c>
      <c r="N112" s="38">
        <v>746</v>
      </c>
      <c r="O112" s="38">
        <v>807</v>
      </c>
      <c r="P112" s="38">
        <v>853</v>
      </c>
      <c r="Q112" s="38"/>
      <c r="R112" s="38" t="s">
        <v>44</v>
      </c>
    </row>
    <row r="113" spans="1:18" x14ac:dyDescent="0.25">
      <c r="A113" s="40">
        <v>121</v>
      </c>
      <c r="B113" s="41" t="s">
        <v>62</v>
      </c>
      <c r="C113" s="38">
        <v>187</v>
      </c>
      <c r="D113" s="38">
        <v>193</v>
      </c>
      <c r="E113" s="38">
        <v>235</v>
      </c>
      <c r="F113" s="38">
        <v>236</v>
      </c>
      <c r="G113" s="38">
        <v>254</v>
      </c>
      <c r="H113" s="38">
        <v>243</v>
      </c>
      <c r="I113" s="38">
        <v>234</v>
      </c>
      <c r="J113" s="38">
        <v>231</v>
      </c>
      <c r="K113" s="38">
        <v>237</v>
      </c>
      <c r="L113" s="38">
        <v>934</v>
      </c>
      <c r="M113" s="38">
        <v>898</v>
      </c>
      <c r="N113" s="38">
        <v>929</v>
      </c>
      <c r="O113" s="38">
        <v>1004</v>
      </c>
      <c r="P113" s="38">
        <v>1062</v>
      </c>
      <c r="Q113" s="38">
        <v>12103</v>
      </c>
      <c r="R113" s="38">
        <v>12591</v>
      </c>
    </row>
    <row r="114" spans="1:18" x14ac:dyDescent="0.25">
      <c r="A114" s="40">
        <v>122</v>
      </c>
      <c r="B114" s="41" t="s">
        <v>61</v>
      </c>
      <c r="C114" s="38">
        <v>177</v>
      </c>
      <c r="D114" s="38">
        <v>182</v>
      </c>
      <c r="E114" s="38">
        <v>222</v>
      </c>
      <c r="F114" s="38">
        <v>224</v>
      </c>
      <c r="G114" s="38">
        <v>240</v>
      </c>
      <c r="H114" s="38">
        <v>230</v>
      </c>
      <c r="I114" s="38">
        <v>222</v>
      </c>
      <c r="J114" s="38">
        <v>219</v>
      </c>
      <c r="K114" s="38">
        <v>225</v>
      </c>
      <c r="L114" s="38">
        <v>934</v>
      </c>
      <c r="M114" s="38">
        <v>898</v>
      </c>
      <c r="N114" s="38">
        <v>929</v>
      </c>
      <c r="O114" s="38">
        <v>1004</v>
      </c>
      <c r="P114" s="38">
        <v>1062</v>
      </c>
      <c r="Q114" s="38">
        <v>8852</v>
      </c>
      <c r="R114" s="38">
        <v>9209</v>
      </c>
    </row>
    <row r="115" spans="1:18" x14ac:dyDescent="0.25">
      <c r="A115" s="40">
        <v>123</v>
      </c>
      <c r="B115" s="41" t="s">
        <v>60</v>
      </c>
      <c r="C115" s="38">
        <v>92</v>
      </c>
      <c r="D115" s="38">
        <v>94</v>
      </c>
      <c r="E115" s="38">
        <v>116</v>
      </c>
      <c r="F115" s="38">
        <v>117</v>
      </c>
      <c r="G115" s="38">
        <v>128</v>
      </c>
      <c r="H115" s="38">
        <v>123</v>
      </c>
      <c r="I115" s="38">
        <v>120</v>
      </c>
      <c r="J115" s="38">
        <v>118</v>
      </c>
      <c r="K115" s="38">
        <v>123</v>
      </c>
      <c r="L115" s="38">
        <v>467</v>
      </c>
      <c r="M115" s="38">
        <v>449</v>
      </c>
      <c r="N115" s="38">
        <v>472</v>
      </c>
      <c r="O115" s="38">
        <v>510</v>
      </c>
      <c r="P115" s="38">
        <v>540</v>
      </c>
      <c r="Q115" s="38">
        <v>3010</v>
      </c>
      <c r="R115" s="38">
        <v>3131</v>
      </c>
    </row>
    <row r="116" spans="1:18" x14ac:dyDescent="0.25">
      <c r="A116" s="40">
        <v>124</v>
      </c>
      <c r="B116" s="41" t="s">
        <v>59</v>
      </c>
      <c r="C116" s="38">
        <v>187</v>
      </c>
      <c r="D116" s="38">
        <v>193</v>
      </c>
      <c r="E116" s="38">
        <v>235</v>
      </c>
      <c r="F116" s="38">
        <v>236</v>
      </c>
      <c r="G116" s="38">
        <v>254</v>
      </c>
      <c r="H116" s="38">
        <v>243</v>
      </c>
      <c r="I116" s="38">
        <v>234</v>
      </c>
      <c r="J116" s="38">
        <v>231</v>
      </c>
      <c r="K116" s="38">
        <v>237</v>
      </c>
      <c r="L116" s="38">
        <v>934</v>
      </c>
      <c r="M116" s="38">
        <v>898</v>
      </c>
      <c r="N116" s="38">
        <v>929</v>
      </c>
      <c r="O116" s="38">
        <v>1004</v>
      </c>
      <c r="P116" s="38">
        <v>1062</v>
      </c>
      <c r="Q116" s="38">
        <v>12103</v>
      </c>
      <c r="R116" s="38">
        <v>12591</v>
      </c>
    </row>
    <row r="117" spans="1:18" x14ac:dyDescent="0.25">
      <c r="A117" s="40">
        <v>125</v>
      </c>
      <c r="B117" s="41" t="s">
        <v>58</v>
      </c>
      <c r="C117" s="38">
        <v>143</v>
      </c>
      <c r="D117" s="38">
        <v>147</v>
      </c>
      <c r="E117" s="38">
        <v>181</v>
      </c>
      <c r="F117" s="38">
        <v>182</v>
      </c>
      <c r="G117" s="38">
        <v>196</v>
      </c>
      <c r="H117" s="38">
        <v>188</v>
      </c>
      <c r="I117" s="38">
        <v>182</v>
      </c>
      <c r="J117" s="38">
        <v>179</v>
      </c>
      <c r="K117" s="38">
        <v>185</v>
      </c>
      <c r="L117" s="38">
        <v>747</v>
      </c>
      <c r="M117" s="38">
        <v>718</v>
      </c>
      <c r="N117" s="38">
        <v>746</v>
      </c>
      <c r="O117" s="38">
        <v>807</v>
      </c>
      <c r="P117" s="38">
        <v>853</v>
      </c>
      <c r="Q117" s="38">
        <v>5014</v>
      </c>
      <c r="R117" s="38">
        <v>5216</v>
      </c>
    </row>
    <row r="118" spans="1:18" x14ac:dyDescent="0.25">
      <c r="A118" s="40">
        <v>126</v>
      </c>
      <c r="B118" s="41" t="s">
        <v>57</v>
      </c>
      <c r="C118" s="38">
        <v>133</v>
      </c>
      <c r="D118" s="38">
        <v>137</v>
      </c>
      <c r="E118" s="38">
        <v>166</v>
      </c>
      <c r="F118" s="38">
        <v>172</v>
      </c>
      <c r="G118" s="38">
        <v>185</v>
      </c>
      <c r="H118" s="38">
        <v>177</v>
      </c>
      <c r="I118" s="38">
        <v>172</v>
      </c>
      <c r="J118" s="38">
        <v>169</v>
      </c>
      <c r="K118" s="38">
        <v>175</v>
      </c>
      <c r="L118" s="38">
        <v>747</v>
      </c>
      <c r="M118" s="38">
        <v>718</v>
      </c>
      <c r="N118" s="38">
        <v>746</v>
      </c>
      <c r="O118" s="38">
        <v>807</v>
      </c>
      <c r="P118" s="38">
        <v>853</v>
      </c>
      <c r="Q118" s="38">
        <v>5187</v>
      </c>
      <c r="R118" s="38">
        <v>5396</v>
      </c>
    </row>
    <row r="119" spans="1:18" x14ac:dyDescent="0.25">
      <c r="A119" s="40">
        <v>127</v>
      </c>
      <c r="B119" s="41" t="s">
        <v>56</v>
      </c>
      <c r="C119" s="38">
        <v>106</v>
      </c>
      <c r="D119" s="38">
        <v>109</v>
      </c>
      <c r="E119" s="38">
        <v>133</v>
      </c>
      <c r="F119" s="38">
        <v>134</v>
      </c>
      <c r="G119" s="38">
        <v>146</v>
      </c>
      <c r="H119" s="38">
        <v>139</v>
      </c>
      <c r="I119" s="38">
        <v>136</v>
      </c>
      <c r="J119" s="38">
        <v>134</v>
      </c>
      <c r="K119" s="38">
        <v>139</v>
      </c>
      <c r="L119" s="38">
        <v>467</v>
      </c>
      <c r="M119" s="38">
        <v>449</v>
      </c>
      <c r="N119" s="38">
        <v>472</v>
      </c>
      <c r="O119" s="38">
        <v>510</v>
      </c>
      <c r="P119" s="38">
        <v>540</v>
      </c>
      <c r="Q119" s="38">
        <v>4160</v>
      </c>
      <c r="R119" s="38">
        <v>4328</v>
      </c>
    </row>
    <row r="120" spans="1:18" x14ac:dyDescent="0.25">
      <c r="A120" s="40">
        <v>128</v>
      </c>
      <c r="B120" s="41" t="s">
        <v>55</v>
      </c>
      <c r="C120" s="38">
        <v>133</v>
      </c>
      <c r="D120" s="38">
        <v>137</v>
      </c>
      <c r="E120" s="38">
        <v>166</v>
      </c>
      <c r="F120" s="38">
        <v>172</v>
      </c>
      <c r="G120" s="38">
        <v>185</v>
      </c>
      <c r="H120" s="38">
        <v>177</v>
      </c>
      <c r="I120" s="38">
        <v>172</v>
      </c>
      <c r="J120" s="38">
        <v>169</v>
      </c>
      <c r="K120" s="38">
        <v>175</v>
      </c>
      <c r="L120" s="38">
        <v>747</v>
      </c>
      <c r="M120" s="38">
        <v>718</v>
      </c>
      <c r="N120" s="38">
        <v>746</v>
      </c>
      <c r="O120" s="38">
        <v>807</v>
      </c>
      <c r="P120" s="38">
        <v>853</v>
      </c>
      <c r="Q120" s="38">
        <v>5619</v>
      </c>
      <c r="R120" s="38">
        <v>5846</v>
      </c>
    </row>
    <row r="121" spans="1:18" x14ac:dyDescent="0.25">
      <c r="A121" s="40">
        <v>129</v>
      </c>
      <c r="B121" s="41" t="s">
        <v>54</v>
      </c>
      <c r="C121" s="38">
        <v>237</v>
      </c>
      <c r="D121" s="38">
        <v>244</v>
      </c>
      <c r="E121" s="38">
        <v>300</v>
      </c>
      <c r="F121" s="38">
        <v>310</v>
      </c>
      <c r="G121" s="38">
        <v>331</v>
      </c>
      <c r="H121" s="38">
        <v>317</v>
      </c>
      <c r="I121" s="38">
        <v>304</v>
      </c>
      <c r="J121" s="38">
        <v>300</v>
      </c>
      <c r="K121" s="38">
        <v>306</v>
      </c>
      <c r="L121" s="38">
        <v>841</v>
      </c>
      <c r="M121" s="38">
        <v>808</v>
      </c>
      <c r="N121" s="38">
        <v>837</v>
      </c>
      <c r="O121" s="38">
        <v>906</v>
      </c>
      <c r="P121" s="38">
        <v>957</v>
      </c>
      <c r="Q121" s="38">
        <v>5706</v>
      </c>
      <c r="R121" s="38">
        <v>5936</v>
      </c>
    </row>
    <row r="122" spans="1:18" x14ac:dyDescent="0.25">
      <c r="A122" s="40">
        <v>130</v>
      </c>
      <c r="B122" s="41" t="s">
        <v>48</v>
      </c>
      <c r="C122" s="38">
        <v>143</v>
      </c>
      <c r="D122" s="38">
        <v>147</v>
      </c>
      <c r="E122" s="38">
        <v>179</v>
      </c>
      <c r="F122" s="38">
        <v>184</v>
      </c>
      <c r="G122" s="38">
        <v>199</v>
      </c>
      <c r="H122" s="38">
        <v>190</v>
      </c>
      <c r="I122" s="38">
        <v>184</v>
      </c>
      <c r="J122" s="38">
        <v>181</v>
      </c>
      <c r="K122" s="38">
        <v>187</v>
      </c>
      <c r="L122" s="38">
        <v>841</v>
      </c>
      <c r="M122" s="38">
        <v>808</v>
      </c>
      <c r="N122" s="38">
        <v>837</v>
      </c>
      <c r="O122" s="38">
        <v>906</v>
      </c>
      <c r="P122" s="38">
        <v>957</v>
      </c>
      <c r="Q122" s="38">
        <v>4668</v>
      </c>
      <c r="R122" s="38">
        <v>4856</v>
      </c>
    </row>
    <row r="123" spans="1:18" x14ac:dyDescent="0.25">
      <c r="A123" s="40">
        <v>131</v>
      </c>
      <c r="B123" s="41" t="s">
        <v>53</v>
      </c>
      <c r="C123" s="38">
        <v>133</v>
      </c>
      <c r="D123" s="38">
        <v>137</v>
      </c>
      <c r="E123" s="38">
        <v>166</v>
      </c>
      <c r="F123" s="38">
        <v>172</v>
      </c>
      <c r="G123" s="38">
        <v>185</v>
      </c>
      <c r="H123" s="38">
        <v>177</v>
      </c>
      <c r="I123" s="38">
        <v>172</v>
      </c>
      <c r="J123" s="38">
        <v>169</v>
      </c>
      <c r="K123" s="38">
        <v>175</v>
      </c>
      <c r="L123" s="38">
        <v>747</v>
      </c>
      <c r="M123" s="38">
        <v>718</v>
      </c>
      <c r="N123" s="38">
        <v>746</v>
      </c>
      <c r="O123" s="38">
        <v>807</v>
      </c>
      <c r="P123" s="38">
        <v>853</v>
      </c>
      <c r="Q123" s="38"/>
      <c r="R123" s="38" t="s">
        <v>44</v>
      </c>
    </row>
    <row r="124" spans="1:18" x14ac:dyDescent="0.25">
      <c r="A124" s="40">
        <v>132</v>
      </c>
      <c r="B124" s="41" t="s">
        <v>52</v>
      </c>
      <c r="C124" s="38">
        <v>133</v>
      </c>
      <c r="D124" s="38">
        <v>137</v>
      </c>
      <c r="E124" s="38">
        <v>166</v>
      </c>
      <c r="F124" s="38">
        <v>172</v>
      </c>
      <c r="G124" s="38">
        <v>185</v>
      </c>
      <c r="H124" s="38">
        <v>177</v>
      </c>
      <c r="I124" s="38">
        <v>172</v>
      </c>
      <c r="J124" s="38">
        <v>169</v>
      </c>
      <c r="K124" s="38">
        <v>175</v>
      </c>
      <c r="L124" s="38">
        <v>747</v>
      </c>
      <c r="M124" s="38">
        <v>718</v>
      </c>
      <c r="N124" s="38">
        <v>746</v>
      </c>
      <c r="O124" s="38">
        <v>807</v>
      </c>
      <c r="P124" s="38">
        <v>853</v>
      </c>
      <c r="Q124" s="38"/>
      <c r="R124" s="38" t="s">
        <v>44</v>
      </c>
    </row>
    <row r="125" spans="1:18" x14ac:dyDescent="0.25">
      <c r="A125" s="40">
        <v>133</v>
      </c>
      <c r="B125" s="41" t="s">
        <v>51</v>
      </c>
      <c r="C125" s="38">
        <v>163</v>
      </c>
      <c r="D125" s="38">
        <v>168</v>
      </c>
      <c r="E125" s="38">
        <v>203</v>
      </c>
      <c r="F125" s="38">
        <v>209</v>
      </c>
      <c r="G125" s="38">
        <v>225</v>
      </c>
      <c r="H125" s="38">
        <v>215</v>
      </c>
      <c r="I125" s="38">
        <v>208</v>
      </c>
      <c r="J125" s="38">
        <v>205</v>
      </c>
      <c r="K125" s="38">
        <v>211</v>
      </c>
      <c r="L125" s="38">
        <v>841</v>
      </c>
      <c r="M125" s="38">
        <v>808</v>
      </c>
      <c r="N125" s="38">
        <v>837</v>
      </c>
      <c r="O125" s="38">
        <v>906</v>
      </c>
      <c r="P125" s="38">
        <v>957</v>
      </c>
      <c r="Q125" s="38"/>
      <c r="R125" s="38" t="s">
        <v>44</v>
      </c>
    </row>
    <row r="126" spans="1:18" x14ac:dyDescent="0.25">
      <c r="A126" s="40">
        <v>134</v>
      </c>
      <c r="B126" s="41" t="s">
        <v>48</v>
      </c>
      <c r="C126" s="38">
        <v>143</v>
      </c>
      <c r="D126" s="38">
        <v>147</v>
      </c>
      <c r="E126" s="38">
        <v>179</v>
      </c>
      <c r="F126" s="38">
        <v>184</v>
      </c>
      <c r="G126" s="38">
        <v>199</v>
      </c>
      <c r="H126" s="38">
        <v>190</v>
      </c>
      <c r="I126" s="38">
        <v>184</v>
      </c>
      <c r="J126" s="38">
        <v>181</v>
      </c>
      <c r="K126" s="38">
        <v>187</v>
      </c>
      <c r="L126" s="38">
        <v>747</v>
      </c>
      <c r="M126" s="38">
        <v>718</v>
      </c>
      <c r="N126" s="38">
        <v>746</v>
      </c>
      <c r="O126" s="38">
        <v>807</v>
      </c>
      <c r="P126" s="38">
        <v>853</v>
      </c>
      <c r="Q126" s="38"/>
      <c r="R126" s="38" t="s">
        <v>44</v>
      </c>
    </row>
    <row r="127" spans="1:18" x14ac:dyDescent="0.25">
      <c r="A127" s="40">
        <v>135</v>
      </c>
      <c r="B127" s="41" t="s">
        <v>50</v>
      </c>
      <c r="C127" s="38">
        <v>163</v>
      </c>
      <c r="D127" s="38">
        <v>168</v>
      </c>
      <c r="E127" s="38">
        <v>203</v>
      </c>
      <c r="F127" s="38">
        <v>209</v>
      </c>
      <c r="G127" s="38">
        <v>225</v>
      </c>
      <c r="H127" s="38">
        <v>215</v>
      </c>
      <c r="I127" s="38">
        <v>208</v>
      </c>
      <c r="J127" s="38">
        <v>205</v>
      </c>
      <c r="K127" s="38">
        <v>211</v>
      </c>
      <c r="L127" s="38">
        <v>841</v>
      </c>
      <c r="M127" s="38">
        <v>808</v>
      </c>
      <c r="N127" s="38">
        <v>837</v>
      </c>
      <c r="O127" s="38">
        <v>906</v>
      </c>
      <c r="P127" s="38">
        <v>957</v>
      </c>
      <c r="Q127" s="38"/>
      <c r="R127" s="38" t="s">
        <v>44</v>
      </c>
    </row>
    <row r="128" spans="1:18" x14ac:dyDescent="0.25">
      <c r="A128" s="40">
        <v>137</v>
      </c>
      <c r="B128" s="41" t="s">
        <v>49</v>
      </c>
      <c r="C128" s="38">
        <v>143</v>
      </c>
      <c r="D128" s="38">
        <v>147</v>
      </c>
      <c r="E128" s="38">
        <v>179</v>
      </c>
      <c r="F128" s="38">
        <v>184</v>
      </c>
      <c r="G128" s="38">
        <v>199</v>
      </c>
      <c r="H128" s="38">
        <v>190</v>
      </c>
      <c r="I128" s="38">
        <v>184</v>
      </c>
      <c r="J128" s="38">
        <v>181</v>
      </c>
      <c r="K128" s="38">
        <v>187</v>
      </c>
      <c r="L128" s="38">
        <v>747</v>
      </c>
      <c r="M128" s="38">
        <v>718</v>
      </c>
      <c r="N128" s="38">
        <v>746</v>
      </c>
      <c r="O128" s="38">
        <v>807</v>
      </c>
      <c r="P128" s="38">
        <v>853</v>
      </c>
      <c r="Q128" s="38">
        <v>4668</v>
      </c>
      <c r="R128" s="38">
        <v>4856</v>
      </c>
    </row>
    <row r="129" spans="1:18" x14ac:dyDescent="0.25">
      <c r="A129" s="40">
        <v>140</v>
      </c>
      <c r="B129" s="41" t="s">
        <v>48</v>
      </c>
      <c r="C129" s="38">
        <v>143</v>
      </c>
      <c r="D129" s="38">
        <v>147</v>
      </c>
      <c r="E129" s="38">
        <v>179</v>
      </c>
      <c r="F129" s="38">
        <v>184</v>
      </c>
      <c r="G129" s="38">
        <v>199</v>
      </c>
      <c r="H129" s="38">
        <v>190</v>
      </c>
      <c r="I129" s="38">
        <v>184</v>
      </c>
      <c r="J129" s="38">
        <v>181</v>
      </c>
      <c r="K129" s="38">
        <v>187</v>
      </c>
      <c r="L129" s="38">
        <v>747</v>
      </c>
      <c r="M129" s="38">
        <v>718</v>
      </c>
      <c r="N129" s="38">
        <v>746</v>
      </c>
      <c r="O129" s="38">
        <v>807</v>
      </c>
      <c r="P129" s="38">
        <v>853</v>
      </c>
      <c r="Q129" s="38">
        <v>5706</v>
      </c>
      <c r="R129" s="38">
        <v>5936</v>
      </c>
    </row>
    <row r="130" spans="1:18" x14ac:dyDescent="0.25">
      <c r="A130" s="40">
        <v>142</v>
      </c>
      <c r="B130" s="41" t="s">
        <v>47</v>
      </c>
      <c r="C130" s="38">
        <v>143</v>
      </c>
      <c r="D130" s="38">
        <v>147</v>
      </c>
      <c r="E130" s="38">
        <v>179</v>
      </c>
      <c r="F130" s="38">
        <v>184</v>
      </c>
      <c r="G130" s="38">
        <v>199</v>
      </c>
      <c r="H130" s="38">
        <v>190</v>
      </c>
      <c r="I130" s="38">
        <v>184</v>
      </c>
      <c r="J130" s="38">
        <v>181</v>
      </c>
      <c r="K130" s="38">
        <v>187</v>
      </c>
      <c r="L130" s="38">
        <v>747</v>
      </c>
      <c r="M130" s="38">
        <v>718</v>
      </c>
      <c r="N130" s="38">
        <v>746</v>
      </c>
      <c r="O130" s="38">
        <v>807</v>
      </c>
      <c r="P130" s="38">
        <v>853</v>
      </c>
      <c r="Q130" s="38">
        <v>5706</v>
      </c>
      <c r="R130" s="38">
        <v>5936</v>
      </c>
    </row>
    <row r="131" spans="1:18" x14ac:dyDescent="0.25">
      <c r="A131" s="40">
        <v>143</v>
      </c>
      <c r="B131" s="41" t="s">
        <v>46</v>
      </c>
      <c r="C131" s="38">
        <v>112</v>
      </c>
      <c r="D131" s="38">
        <v>115</v>
      </c>
      <c r="E131" s="38">
        <v>141</v>
      </c>
      <c r="F131" s="38">
        <v>142</v>
      </c>
      <c r="G131" s="38">
        <v>154</v>
      </c>
      <c r="H131" s="38">
        <v>148</v>
      </c>
      <c r="I131" s="38">
        <v>144</v>
      </c>
      <c r="J131" s="38">
        <v>142</v>
      </c>
      <c r="K131" s="38">
        <v>147</v>
      </c>
      <c r="L131" s="38">
        <v>560</v>
      </c>
      <c r="M131" s="38">
        <v>539</v>
      </c>
      <c r="N131" s="38">
        <v>563</v>
      </c>
      <c r="O131" s="38">
        <v>609</v>
      </c>
      <c r="P131" s="38">
        <v>644</v>
      </c>
      <c r="Q131" s="38">
        <v>3718</v>
      </c>
      <c r="R131" s="38">
        <v>3868</v>
      </c>
    </row>
    <row r="132" spans="1:18" x14ac:dyDescent="0.25">
      <c r="A132" s="40">
        <v>144</v>
      </c>
      <c r="B132" s="41" t="s">
        <v>45</v>
      </c>
      <c r="C132" s="38">
        <v>73</v>
      </c>
      <c r="D132" s="38">
        <v>75</v>
      </c>
      <c r="E132" s="38">
        <v>94</v>
      </c>
      <c r="F132" s="38">
        <v>95</v>
      </c>
      <c r="G132" s="38">
        <v>104</v>
      </c>
      <c r="H132" s="38">
        <v>100</v>
      </c>
      <c r="I132" s="38">
        <v>98</v>
      </c>
      <c r="J132" s="38">
        <v>97</v>
      </c>
      <c r="K132" s="38">
        <v>101</v>
      </c>
      <c r="L132" s="38">
        <v>440</v>
      </c>
      <c r="M132" s="38">
        <v>423</v>
      </c>
      <c r="N132" s="38">
        <v>445</v>
      </c>
      <c r="O132" s="38">
        <v>481</v>
      </c>
      <c r="P132" s="38">
        <v>508</v>
      </c>
      <c r="Q132" s="38"/>
      <c r="R132" s="38" t="s">
        <v>44</v>
      </c>
    </row>
    <row r="133" spans="1:18" x14ac:dyDescent="0.25">
      <c r="A133" s="40">
        <v>145</v>
      </c>
      <c r="B133" s="41" t="s">
        <v>43</v>
      </c>
      <c r="C133" s="38">
        <v>217</v>
      </c>
      <c r="D133" s="38">
        <v>223</v>
      </c>
      <c r="E133" s="38">
        <v>274</v>
      </c>
      <c r="F133" s="38">
        <v>282</v>
      </c>
      <c r="G133" s="38">
        <v>300</v>
      </c>
      <c r="H133" s="38">
        <v>287</v>
      </c>
      <c r="I133" s="38">
        <v>274</v>
      </c>
      <c r="J133" s="38">
        <v>270</v>
      </c>
      <c r="K133" s="38">
        <v>274</v>
      </c>
      <c r="L133" s="38">
        <v>1168</v>
      </c>
      <c r="M133" s="38">
        <v>1122</v>
      </c>
      <c r="N133" s="38">
        <v>1172</v>
      </c>
      <c r="O133" s="38">
        <v>1268</v>
      </c>
      <c r="P133" s="38">
        <v>1340</v>
      </c>
      <c r="Q133" s="38">
        <v>13832</v>
      </c>
      <c r="R133" s="38">
        <v>14389</v>
      </c>
    </row>
    <row r="134" spans="1:18" x14ac:dyDescent="0.25">
      <c r="A134" s="40">
        <v>146</v>
      </c>
      <c r="B134" s="41" t="s">
        <v>42</v>
      </c>
      <c r="C134" s="38">
        <v>197</v>
      </c>
      <c r="D134" s="38">
        <v>203</v>
      </c>
      <c r="E134" s="38">
        <v>244</v>
      </c>
      <c r="F134" s="38">
        <v>251</v>
      </c>
      <c r="G134" s="38">
        <v>271</v>
      </c>
      <c r="H134" s="38">
        <v>260</v>
      </c>
      <c r="I134" s="38">
        <v>252</v>
      </c>
      <c r="J134" s="38">
        <v>248</v>
      </c>
      <c r="K134" s="38">
        <v>257</v>
      </c>
      <c r="L134" s="38">
        <v>1168</v>
      </c>
      <c r="M134" s="38">
        <v>1122</v>
      </c>
      <c r="N134" s="38">
        <v>1172</v>
      </c>
      <c r="O134" s="38">
        <v>1268</v>
      </c>
      <c r="P134" s="38">
        <v>1340</v>
      </c>
      <c r="Q134" s="38">
        <v>13832</v>
      </c>
      <c r="R134" s="38">
        <v>14389</v>
      </c>
    </row>
    <row r="135" spans="1:18" x14ac:dyDescent="0.25">
      <c r="A135" s="40">
        <v>147</v>
      </c>
      <c r="B135" s="41" t="s">
        <v>41</v>
      </c>
      <c r="C135" s="38">
        <v>135</v>
      </c>
      <c r="D135" s="38">
        <v>139</v>
      </c>
      <c r="E135" s="38">
        <v>168</v>
      </c>
      <c r="F135" s="38">
        <v>173</v>
      </c>
      <c r="G135" s="38">
        <v>187</v>
      </c>
      <c r="H135" s="38">
        <v>179</v>
      </c>
      <c r="I135" s="38">
        <v>174</v>
      </c>
      <c r="J135" s="38">
        <v>171</v>
      </c>
      <c r="K135" s="38">
        <v>176</v>
      </c>
      <c r="L135" s="38">
        <v>792</v>
      </c>
      <c r="M135" s="38">
        <v>761</v>
      </c>
      <c r="N135" s="38">
        <v>789</v>
      </c>
      <c r="O135" s="38">
        <v>853</v>
      </c>
      <c r="P135" s="38">
        <v>902</v>
      </c>
      <c r="Q135" s="38">
        <v>6743</v>
      </c>
      <c r="R135" s="38">
        <v>7015</v>
      </c>
    </row>
    <row r="136" spans="1:18" x14ac:dyDescent="0.25">
      <c r="A136" s="40">
        <v>148</v>
      </c>
      <c r="B136" s="41" t="s">
        <v>40</v>
      </c>
      <c r="C136" s="38">
        <v>135</v>
      </c>
      <c r="D136" s="38">
        <v>139</v>
      </c>
      <c r="E136" s="38">
        <v>168</v>
      </c>
      <c r="F136" s="38">
        <v>173</v>
      </c>
      <c r="G136" s="38">
        <v>187</v>
      </c>
      <c r="H136" s="38">
        <v>179</v>
      </c>
      <c r="I136" s="38">
        <v>174</v>
      </c>
      <c r="J136" s="38">
        <v>171</v>
      </c>
      <c r="K136" s="38">
        <v>176</v>
      </c>
      <c r="L136" s="38">
        <v>792</v>
      </c>
      <c r="M136" s="38">
        <v>761</v>
      </c>
      <c r="N136" s="38">
        <v>789</v>
      </c>
      <c r="O136" s="38">
        <v>853</v>
      </c>
      <c r="P136" s="38">
        <v>902</v>
      </c>
      <c r="Q136" s="38">
        <v>6743</v>
      </c>
      <c r="R136" s="38">
        <v>7015</v>
      </c>
    </row>
    <row r="137" spans="1:18" x14ac:dyDescent="0.25">
      <c r="A137" s="40">
        <v>149</v>
      </c>
      <c r="B137" s="41" t="s">
        <v>39</v>
      </c>
      <c r="C137" s="38">
        <v>163</v>
      </c>
      <c r="D137" s="38">
        <v>168</v>
      </c>
      <c r="E137" s="38">
        <v>205</v>
      </c>
      <c r="F137" s="38">
        <v>211</v>
      </c>
      <c r="G137" s="38">
        <v>227</v>
      </c>
      <c r="H137" s="38">
        <v>218</v>
      </c>
      <c r="I137" s="38">
        <v>210</v>
      </c>
      <c r="J137" s="38">
        <v>207</v>
      </c>
      <c r="K137" s="38">
        <v>213</v>
      </c>
      <c r="L137" s="38">
        <v>841</v>
      </c>
      <c r="M137" s="38">
        <v>808</v>
      </c>
      <c r="N137" s="38">
        <v>837</v>
      </c>
      <c r="O137" s="38">
        <v>906</v>
      </c>
      <c r="P137" s="38">
        <v>957</v>
      </c>
      <c r="Q137" s="38">
        <v>6743</v>
      </c>
      <c r="R137" s="38">
        <v>7015</v>
      </c>
    </row>
    <row r="138" spans="1:18" x14ac:dyDescent="0.25">
      <c r="A138" s="40">
        <v>150</v>
      </c>
      <c r="B138" s="41" t="s">
        <v>38</v>
      </c>
      <c r="C138" s="38">
        <v>116</v>
      </c>
      <c r="D138" s="38">
        <v>120</v>
      </c>
      <c r="E138" s="38">
        <v>145</v>
      </c>
      <c r="F138" s="38">
        <v>150</v>
      </c>
      <c r="G138" s="38">
        <v>162</v>
      </c>
      <c r="H138" s="38">
        <v>155</v>
      </c>
      <c r="I138" s="38">
        <v>151</v>
      </c>
      <c r="J138" s="38">
        <v>149</v>
      </c>
      <c r="K138" s="38">
        <v>154</v>
      </c>
      <c r="L138" s="38">
        <v>616</v>
      </c>
      <c r="M138" s="38">
        <v>592</v>
      </c>
      <c r="N138" s="38">
        <v>617</v>
      </c>
      <c r="O138" s="38">
        <v>667</v>
      </c>
      <c r="P138" s="38">
        <v>705</v>
      </c>
      <c r="Q138" s="38">
        <v>5706</v>
      </c>
      <c r="R138" s="38">
        <v>5936</v>
      </c>
    </row>
    <row r="139" spans="1:18" x14ac:dyDescent="0.25">
      <c r="A139" s="40">
        <v>151</v>
      </c>
      <c r="B139" s="41" t="s">
        <v>37</v>
      </c>
      <c r="C139" s="38">
        <v>113</v>
      </c>
      <c r="D139" s="38">
        <v>117</v>
      </c>
      <c r="E139" s="38">
        <v>142</v>
      </c>
      <c r="F139" s="38">
        <v>146</v>
      </c>
      <c r="G139" s="38">
        <v>159</v>
      </c>
      <c r="H139" s="38">
        <v>152</v>
      </c>
      <c r="I139" s="38">
        <v>148</v>
      </c>
      <c r="J139" s="38">
        <v>146</v>
      </c>
      <c r="K139" s="38">
        <v>151</v>
      </c>
      <c r="L139" s="38">
        <v>654</v>
      </c>
      <c r="M139" s="38">
        <v>628</v>
      </c>
      <c r="N139" s="38">
        <v>655</v>
      </c>
      <c r="O139" s="38">
        <v>708</v>
      </c>
      <c r="P139" s="38">
        <v>748</v>
      </c>
      <c r="Q139" s="38">
        <v>4668</v>
      </c>
      <c r="R139" s="38">
        <v>4856</v>
      </c>
    </row>
    <row r="140" spans="1:18" x14ac:dyDescent="0.25">
      <c r="A140" s="40">
        <v>152</v>
      </c>
      <c r="B140" s="41" t="s">
        <v>36</v>
      </c>
      <c r="C140" s="38">
        <v>217</v>
      </c>
      <c r="D140" s="38">
        <v>223</v>
      </c>
      <c r="E140" s="38">
        <v>270</v>
      </c>
      <c r="F140" s="38">
        <v>278</v>
      </c>
      <c r="G140" s="38">
        <v>300</v>
      </c>
      <c r="H140" s="38">
        <v>287</v>
      </c>
      <c r="I140" s="38">
        <v>280</v>
      </c>
      <c r="J140" s="38">
        <v>276</v>
      </c>
      <c r="K140" s="38">
        <v>286</v>
      </c>
      <c r="L140" s="38">
        <v>1355</v>
      </c>
      <c r="M140" s="38">
        <v>1302</v>
      </c>
      <c r="N140" s="38">
        <v>1355</v>
      </c>
      <c r="O140" s="38">
        <v>1465</v>
      </c>
      <c r="P140" s="38">
        <v>1549</v>
      </c>
      <c r="Q140" s="38">
        <v>13832</v>
      </c>
      <c r="R140" s="38">
        <v>14389</v>
      </c>
    </row>
    <row r="141" spans="1:18" x14ac:dyDescent="0.25">
      <c r="A141" s="40">
        <v>153</v>
      </c>
      <c r="B141" s="41" t="s">
        <v>35</v>
      </c>
      <c r="C141" s="38">
        <v>191</v>
      </c>
      <c r="D141" s="38">
        <v>197</v>
      </c>
      <c r="E141" s="38">
        <v>241</v>
      </c>
      <c r="F141" s="38">
        <v>248</v>
      </c>
      <c r="G141" s="38">
        <v>266</v>
      </c>
      <c r="H141" s="38">
        <v>255</v>
      </c>
      <c r="I141" s="38">
        <v>245</v>
      </c>
      <c r="J141" s="38">
        <v>241</v>
      </c>
      <c r="K141" s="38">
        <v>247</v>
      </c>
      <c r="L141" s="38">
        <v>1100</v>
      </c>
      <c r="M141" s="38">
        <v>1057</v>
      </c>
      <c r="N141" s="38">
        <v>1104</v>
      </c>
      <c r="O141" s="38">
        <v>1195</v>
      </c>
      <c r="P141" s="38">
        <v>1263</v>
      </c>
      <c r="Q141" s="38">
        <v>13832</v>
      </c>
      <c r="R141" s="38">
        <v>14389</v>
      </c>
    </row>
    <row r="142" spans="1:18" x14ac:dyDescent="0.25">
      <c r="A142" s="40">
        <v>154</v>
      </c>
      <c r="B142" s="41" t="s">
        <v>34</v>
      </c>
      <c r="C142" s="38">
        <v>153</v>
      </c>
      <c r="D142" s="38">
        <v>158</v>
      </c>
      <c r="E142" s="38">
        <v>193</v>
      </c>
      <c r="F142" s="38">
        <v>199</v>
      </c>
      <c r="G142" s="38">
        <v>214</v>
      </c>
      <c r="H142" s="38">
        <v>205</v>
      </c>
      <c r="I142" s="38">
        <v>198</v>
      </c>
      <c r="J142" s="38">
        <v>195</v>
      </c>
      <c r="K142" s="38">
        <v>201</v>
      </c>
      <c r="L142" s="38">
        <v>841</v>
      </c>
      <c r="M142" s="38">
        <v>808</v>
      </c>
      <c r="N142" s="38">
        <v>837</v>
      </c>
      <c r="O142" s="38">
        <v>906</v>
      </c>
      <c r="P142" s="38">
        <v>957</v>
      </c>
      <c r="Q142" s="38">
        <v>5706</v>
      </c>
      <c r="R142" s="38">
        <v>5936</v>
      </c>
    </row>
    <row r="143" spans="1:18" x14ac:dyDescent="0.25">
      <c r="A143" s="40">
        <v>155</v>
      </c>
      <c r="B143" s="41" t="s">
        <v>33</v>
      </c>
      <c r="C143" s="38">
        <v>99</v>
      </c>
      <c r="D143" s="38">
        <v>102</v>
      </c>
      <c r="E143" s="38">
        <v>126</v>
      </c>
      <c r="F143" s="38">
        <v>130</v>
      </c>
      <c r="G143" s="38">
        <v>141</v>
      </c>
      <c r="H143" s="38">
        <v>135</v>
      </c>
      <c r="I143" s="38">
        <v>132</v>
      </c>
      <c r="J143" s="38">
        <v>130</v>
      </c>
      <c r="K143" s="38">
        <v>135</v>
      </c>
      <c r="L143" s="38">
        <v>560</v>
      </c>
      <c r="M143" s="38">
        <v>539</v>
      </c>
      <c r="N143" s="38">
        <v>563</v>
      </c>
      <c r="O143" s="38">
        <v>609</v>
      </c>
      <c r="P143" s="38">
        <v>644</v>
      </c>
      <c r="Q143" s="38">
        <v>4668</v>
      </c>
      <c r="R143" s="38">
        <v>4856</v>
      </c>
    </row>
    <row r="144" spans="1:18" x14ac:dyDescent="0.25">
      <c r="A144" s="40">
        <v>156</v>
      </c>
      <c r="B144" s="41" t="s">
        <v>32</v>
      </c>
      <c r="C144" s="38">
        <v>154</v>
      </c>
      <c r="D144" s="38">
        <v>158</v>
      </c>
      <c r="E144" s="38">
        <v>191</v>
      </c>
      <c r="F144" s="38">
        <v>197</v>
      </c>
      <c r="G144" s="38">
        <v>212</v>
      </c>
      <c r="H144" s="38">
        <v>203</v>
      </c>
      <c r="I144" s="38">
        <v>196</v>
      </c>
      <c r="J144" s="38">
        <v>193</v>
      </c>
      <c r="K144" s="38">
        <v>199</v>
      </c>
      <c r="L144" s="38">
        <v>792</v>
      </c>
      <c r="M144" s="38">
        <v>761</v>
      </c>
      <c r="N144" s="38">
        <v>789</v>
      </c>
      <c r="O144" s="38">
        <v>853</v>
      </c>
      <c r="P144" s="38">
        <v>902</v>
      </c>
      <c r="Q144" s="38">
        <v>7780</v>
      </c>
      <c r="R144" s="38">
        <v>8094</v>
      </c>
    </row>
    <row r="145" spans="1:18" x14ac:dyDescent="0.25">
      <c r="A145" s="40">
        <v>157</v>
      </c>
      <c r="B145" s="41" t="s">
        <v>31</v>
      </c>
      <c r="C145" s="38">
        <v>154</v>
      </c>
      <c r="D145" s="38">
        <v>158</v>
      </c>
      <c r="E145" s="38">
        <v>191</v>
      </c>
      <c r="F145" s="38">
        <v>197</v>
      </c>
      <c r="G145" s="38">
        <v>212</v>
      </c>
      <c r="H145" s="38">
        <v>203</v>
      </c>
      <c r="I145" s="38">
        <v>196</v>
      </c>
      <c r="J145" s="38">
        <v>193</v>
      </c>
      <c r="K145" s="38">
        <v>199</v>
      </c>
      <c r="L145" s="38">
        <v>792</v>
      </c>
      <c r="M145" s="38">
        <v>761</v>
      </c>
      <c r="N145" s="38">
        <v>789</v>
      </c>
      <c r="O145" s="38">
        <v>853</v>
      </c>
      <c r="P145" s="38">
        <v>902</v>
      </c>
      <c r="Q145" s="38">
        <v>7780</v>
      </c>
      <c r="R145" s="38">
        <v>8094</v>
      </c>
    </row>
    <row r="146" spans="1:18" x14ac:dyDescent="0.25">
      <c r="A146" s="40">
        <v>158</v>
      </c>
      <c r="B146" s="41" t="s">
        <v>30</v>
      </c>
      <c r="C146" s="38">
        <v>100</v>
      </c>
      <c r="D146" s="38">
        <v>103</v>
      </c>
      <c r="E146" s="38">
        <v>125</v>
      </c>
      <c r="F146" s="38">
        <v>126</v>
      </c>
      <c r="G146" s="38">
        <v>137</v>
      </c>
      <c r="H146" s="38">
        <v>131</v>
      </c>
      <c r="I146" s="38">
        <v>128</v>
      </c>
      <c r="J146" s="38">
        <v>126</v>
      </c>
      <c r="K146" s="38">
        <v>131</v>
      </c>
      <c r="L146" s="38">
        <v>528</v>
      </c>
      <c r="M146" s="38">
        <v>508</v>
      </c>
      <c r="N146" s="38">
        <v>531</v>
      </c>
      <c r="O146" s="38">
        <v>574</v>
      </c>
      <c r="P146" s="38">
        <v>607</v>
      </c>
      <c r="Q146" s="38">
        <v>3718</v>
      </c>
      <c r="R146" s="38">
        <v>3868</v>
      </c>
    </row>
    <row r="147" spans="1:18" x14ac:dyDescent="0.25">
      <c r="A147" s="40" t="s">
        <v>29</v>
      </c>
      <c r="B147" s="39"/>
      <c r="C147" s="38">
        <v>134</v>
      </c>
      <c r="D147" s="38">
        <v>138</v>
      </c>
      <c r="E147" s="38">
        <v>168</v>
      </c>
      <c r="F147" s="38">
        <v>172</v>
      </c>
      <c r="G147" s="38">
        <v>186</v>
      </c>
      <c r="H147" s="38">
        <v>178</v>
      </c>
      <c r="I147" s="38">
        <v>172</v>
      </c>
      <c r="J147" s="38">
        <v>170</v>
      </c>
      <c r="K147" s="38">
        <v>175</v>
      </c>
      <c r="L147" s="38">
        <v>732</v>
      </c>
      <c r="M147" s="38">
        <v>704</v>
      </c>
      <c r="N147" s="38">
        <v>731</v>
      </c>
      <c r="O147" s="38">
        <v>790</v>
      </c>
      <c r="P147" s="38">
        <v>834</v>
      </c>
      <c r="Q147" s="38">
        <v>6854</v>
      </c>
      <c r="R147" s="38">
        <v>7130</v>
      </c>
    </row>
  </sheetData>
  <autoFilter ref="A7:AJ7"/>
  <hyperlinks>
    <hyperlink ref="B3" r:id="rId1"/>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ummary xmlns="57b417f7-d786-4243-a30f-6aa963038fea" xsi:nil="true"/>
    <Key xmlns="57b417f7-d786-4243-a30f-6aa963038fea">false</Key>
    <Document_x0020_Type xmlns="57b417f7-d786-4243-a30f-6aa963038fea">General</Document_x0020_Type>
    <Status xmlns="57b417f7-d786-4243-a30f-6aa963038fea">Active</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F7E7237B621B34D8633A963D5CBF9A3" ma:contentTypeVersion="" ma:contentTypeDescription="Create a new document." ma:contentTypeScope="" ma:versionID="86207b02e9d47f534844b5fb47386b69">
  <xsd:schema xmlns:xsd="http://www.w3.org/2001/XMLSchema" xmlns:xs="http://www.w3.org/2001/XMLSchema" xmlns:p="http://schemas.microsoft.com/office/2006/metadata/properties" xmlns:ns2="57b417f7-d786-4243-a30f-6aa963038fea" targetNamespace="http://schemas.microsoft.com/office/2006/metadata/properties" ma:root="true" ma:fieldsID="1959d539da99094eaa1c65296056aff2" ns2:_="">
    <xsd:import namespace="57b417f7-d786-4243-a30f-6aa963038fea"/>
    <xsd:element name="properties">
      <xsd:complexType>
        <xsd:sequence>
          <xsd:element name="documentManagement">
            <xsd:complexType>
              <xsd:all>
                <xsd:element ref="ns2:Summary" minOccurs="0"/>
                <xsd:element ref="ns2:Document_x0020_Type" minOccurs="0"/>
                <xsd:element ref="ns2:Status" minOccurs="0"/>
                <xsd:element ref="ns2:Ke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b417f7-d786-4243-a30f-6aa963038fea" elementFormDefault="qualified">
    <xsd:import namespace="http://schemas.microsoft.com/office/2006/documentManagement/types"/>
    <xsd:import namespace="http://schemas.microsoft.com/office/infopath/2007/PartnerControls"/>
    <xsd:element name="Summary" ma:index="8" nillable="true" ma:displayName="Summary" ma:description="A short description of what's in the document can help people to find it." ma:internalName="Summary">
      <xsd:simpleType>
        <xsd:restriction base="dms:Note">
          <xsd:maxLength value="255"/>
        </xsd:restriction>
      </xsd:simpleType>
    </xsd:element>
    <xsd:element name="Document_x0020_Type" ma:index="9" nillable="true" ma:displayName="Document Type" ma:default="General" ma:description="Leave as general unless this is a special type of document (eg PID, CV, Meeting Report etc)" ma:format="Dropdown" ma:internalName="Document_x0020_Type">
      <xsd:simpleType>
        <xsd:restriction base="dms:Choice">
          <xsd:enumeration value="Budget"/>
          <xsd:enumeration value="Business Plan"/>
          <xsd:enumeration value="Contract"/>
          <xsd:enumeration value="CV"/>
          <xsd:enumeration value="Expenses"/>
          <xsd:enumeration value="General"/>
          <xsd:enumeration value="How-to / Guideline"/>
          <xsd:enumeration value="Invoice"/>
          <xsd:enumeration value="M&amp;E"/>
          <xsd:enumeration value="Meeting Notes / Minutes"/>
          <xsd:enumeration value="PID"/>
          <xsd:enumeration value="Policy"/>
          <xsd:enumeration value="Proposal"/>
          <xsd:enumeration value="Publication"/>
          <xsd:enumeration value="Trip Report"/>
        </xsd:restriction>
      </xsd:simpleType>
    </xsd:element>
    <xsd:element name="Status" ma:index="10" nillable="true" ma:displayName="Status" ma:default="Active" ma:format="Dropdown" ma:internalName="Status">
      <xsd:simpleType>
        <xsd:restriction base="dms:Choice">
          <xsd:enumeration value="Active"/>
          <xsd:enumeration value="Closed"/>
          <xsd:enumeration value="Archived"/>
        </xsd:restriction>
      </xsd:simpleType>
    </xsd:element>
    <xsd:element name="Key" ma:index="11" nillable="true" ma:displayName="Key" ma:default="0" ma:description="Tick if this is a key document for this project." ma:internalName="Key">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C5FC6F-4031-45AE-91BD-D200A31E300B}"/>
</file>

<file path=customXml/itemProps2.xml><?xml version="1.0" encoding="utf-8"?>
<ds:datastoreItem xmlns:ds="http://schemas.openxmlformats.org/officeDocument/2006/customXml" ds:itemID="{9B1741A2-D46E-4A42-9A0F-4BCA7B1BF0EF}"/>
</file>

<file path=customXml/itemProps3.xml><?xml version="1.0" encoding="utf-8"?>
<ds:datastoreItem xmlns:ds="http://schemas.openxmlformats.org/officeDocument/2006/customXml" ds:itemID="{85A924F1-54F1-42DC-BBA0-2094CE7202B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VERSION</vt:lpstr>
      <vt:lpstr>Value added (WDI)</vt:lpstr>
      <vt:lpstr>GVA &amp; labour productivity</vt:lpstr>
      <vt:lpstr>Rel. prod. cf employment</vt:lpstr>
      <vt:lpstr>Decomposition of prod change</vt:lpstr>
      <vt:lpstr>Productivity gaps</vt:lpstr>
      <vt:lpstr>Sectoral employ by sex</vt:lpstr>
      <vt:lpstr>Emp by sex (ILO)</vt:lpstr>
      <vt:lpstr>Wages (ILO)</vt:lpstr>
    </vt:vector>
  </TitlesOfParts>
  <Company>Overseas Development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jkennan</dc:creator>
  <cp:lastModifiedBy>jkennan</cp:lastModifiedBy>
  <dcterms:created xsi:type="dcterms:W3CDTF">2015-01-07T14:45:56Z</dcterms:created>
  <dcterms:modified xsi:type="dcterms:W3CDTF">2015-07-21T10:43:02Z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0x0101000F7E7237B621B34D8633A963D5CBF9A3</vt:lpwstr>
  </property>
</Properties>
</file>