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5264" windowHeight="9108" tabRatio="941"/>
  </bookViews>
  <sheets>
    <sheet name="VERSION" sheetId="4" r:id="rId1"/>
    <sheet name="Value added (WDI)" sheetId="2" r:id="rId2"/>
    <sheet name="GVA &amp; labour productivity" sheetId="5" r:id="rId3"/>
    <sheet name="Rel. prod. cf employment" sheetId="6" r:id="rId4"/>
    <sheet name="Decomposition of prod change" sheetId="10" r:id="rId5"/>
    <sheet name="Productivity gaps" sheetId="8" r:id="rId6"/>
    <sheet name="Sectoral employ by sex" sheetId="9" r:id="rId7"/>
    <sheet name="Emp by sex (ILO)" sheetId="1" r:id="rId8"/>
    <sheet name="Wages (ILO)" sheetId="3" r:id="rId9"/>
  </sheets>
  <externalReferences>
    <externalReference r:id="rId10"/>
  </externalReferences>
  <definedNames>
    <definedName name="_xlnm._FilterDatabase" localSheetId="8" hidden="1">'Wages (ILO)'!$A$7:$H$7</definedName>
  </definedNames>
  <calcPr calcId="145621" calcOnSave="0"/>
</workbook>
</file>

<file path=xl/calcChain.xml><?xml version="1.0" encoding="utf-8"?>
<calcChain xmlns="http://schemas.openxmlformats.org/spreadsheetml/2006/main">
  <c r="D49" i="10" l="1"/>
  <c r="E49" i="10" s="1"/>
  <c r="C49" i="10"/>
  <c r="B49" i="10"/>
  <c r="D48" i="10"/>
  <c r="E48" i="10" s="1"/>
  <c r="C48" i="10"/>
  <c r="B48" i="10"/>
  <c r="F48" i="10" s="1"/>
  <c r="D47" i="10"/>
  <c r="E47" i="10" s="1"/>
  <c r="C47" i="10"/>
  <c r="B47" i="10"/>
  <c r="F47" i="10" s="1"/>
  <c r="E46" i="10"/>
  <c r="D46" i="10"/>
  <c r="C46" i="10"/>
  <c r="B46" i="10"/>
  <c r="F46" i="10" s="1"/>
  <c r="D45" i="10"/>
  <c r="E45" i="10" s="1"/>
  <c r="C45" i="10"/>
  <c r="B45" i="10"/>
  <c r="F45" i="10" s="1"/>
  <c r="D44" i="10"/>
  <c r="E44" i="10" s="1"/>
  <c r="C44" i="10"/>
  <c r="B44" i="10"/>
  <c r="F44" i="10" s="1"/>
  <c r="D43" i="10"/>
  <c r="E43" i="10" s="1"/>
  <c r="C43" i="10"/>
  <c r="B43" i="10"/>
  <c r="F43" i="10" s="1"/>
  <c r="E42" i="10"/>
  <c r="D42" i="10"/>
  <c r="C42" i="10"/>
  <c r="B42" i="10"/>
  <c r="F42" i="10" s="1"/>
  <c r="D39" i="10"/>
  <c r="E39" i="10" s="1"/>
  <c r="C39" i="10"/>
  <c r="B39" i="10"/>
  <c r="D38" i="10"/>
  <c r="E38" i="10" s="1"/>
  <c r="C38" i="10"/>
  <c r="B38" i="10"/>
  <c r="F38" i="10" s="1"/>
  <c r="D37" i="10"/>
  <c r="E37" i="10" s="1"/>
  <c r="C37" i="10"/>
  <c r="B37" i="10"/>
  <c r="F37" i="10" s="1"/>
  <c r="E36" i="10"/>
  <c r="D36" i="10"/>
  <c r="C36" i="10"/>
  <c r="B36" i="10"/>
  <c r="F36" i="10" s="1"/>
  <c r="D35" i="10"/>
  <c r="E35" i="10" s="1"/>
  <c r="C35" i="10"/>
  <c r="B35" i="10"/>
  <c r="F35" i="10" s="1"/>
  <c r="D34" i="10"/>
  <c r="E34" i="10" s="1"/>
  <c r="C34" i="10"/>
  <c r="B34" i="10"/>
  <c r="F34" i="10" s="1"/>
  <c r="D33" i="10"/>
  <c r="E33" i="10" s="1"/>
  <c r="C33" i="10"/>
  <c r="B33" i="10"/>
  <c r="F33" i="10" s="1"/>
  <c r="E32" i="10"/>
  <c r="D32" i="10"/>
  <c r="C32" i="10"/>
  <c r="B32" i="10"/>
  <c r="F32" i="10" s="1"/>
  <c r="D29" i="10"/>
  <c r="E29" i="10" s="1"/>
  <c r="C29" i="10"/>
  <c r="B29" i="10"/>
  <c r="D28" i="10"/>
  <c r="E28" i="10" s="1"/>
  <c r="C28" i="10"/>
  <c r="B28" i="10"/>
  <c r="F28" i="10" s="1"/>
  <c r="D27" i="10"/>
  <c r="E27" i="10" s="1"/>
  <c r="C27" i="10"/>
  <c r="B27" i="10"/>
  <c r="F27" i="10" s="1"/>
  <c r="E26" i="10"/>
  <c r="D26" i="10"/>
  <c r="C26" i="10"/>
  <c r="B26" i="10"/>
  <c r="F26" i="10" s="1"/>
  <c r="D25" i="10"/>
  <c r="E25" i="10" s="1"/>
  <c r="C25" i="10"/>
  <c r="B25" i="10"/>
  <c r="F25" i="10" s="1"/>
  <c r="D24" i="10"/>
  <c r="E24" i="10" s="1"/>
  <c r="C24" i="10"/>
  <c r="B24" i="10"/>
  <c r="F24" i="10" s="1"/>
  <c r="D23" i="10"/>
  <c r="E23" i="10" s="1"/>
  <c r="C23" i="10"/>
  <c r="B23" i="10"/>
  <c r="F23" i="10" s="1"/>
  <c r="E22" i="10"/>
  <c r="D22" i="10"/>
  <c r="C22" i="10"/>
  <c r="B22" i="10"/>
  <c r="F22" i="10" s="1"/>
  <c r="D19" i="10"/>
  <c r="E19" i="10" s="1"/>
  <c r="C19" i="10"/>
  <c r="B19" i="10"/>
  <c r="C5" i="10" s="1"/>
  <c r="D18" i="10"/>
  <c r="E18" i="10" s="1"/>
  <c r="C18" i="10"/>
  <c r="B18" i="10"/>
  <c r="F18" i="10" s="1"/>
  <c r="D17" i="10"/>
  <c r="E17" i="10" s="1"/>
  <c r="C17" i="10"/>
  <c r="B17" i="10"/>
  <c r="F17" i="10" s="1"/>
  <c r="E16" i="10"/>
  <c r="D16" i="10"/>
  <c r="C16" i="10"/>
  <c r="B16" i="10"/>
  <c r="F16" i="10" s="1"/>
  <c r="D15" i="10"/>
  <c r="E15" i="10" s="1"/>
  <c r="C15" i="10"/>
  <c r="B15" i="10"/>
  <c r="F15" i="10" s="1"/>
  <c r="D14" i="10"/>
  <c r="E14" i="10" s="1"/>
  <c r="C14" i="10"/>
  <c r="B14" i="10"/>
  <c r="F14" i="10" s="1"/>
  <c r="D13" i="10"/>
  <c r="E13" i="10" s="1"/>
  <c r="C13" i="10"/>
  <c r="B13" i="10"/>
  <c r="F13" i="10" s="1"/>
  <c r="E12" i="10"/>
  <c r="D12" i="10"/>
  <c r="C12" i="10"/>
  <c r="B12" i="10"/>
  <c r="F12" i="10" s="1"/>
  <c r="F19" i="10" s="1"/>
  <c r="B5" i="10" s="1"/>
  <c r="C7" i="10" l="1"/>
  <c r="F39" i="10"/>
  <c r="B7" i="10" s="1"/>
  <c r="F29" i="10"/>
  <c r="F49" i="10"/>
  <c r="C8" i="8"/>
  <c r="E64" i="6"/>
  <c r="E63" i="6"/>
  <c r="D63" i="6"/>
  <c r="E62" i="6"/>
  <c r="D62" i="6"/>
  <c r="G61" i="6"/>
  <c r="E61" i="6"/>
  <c r="D61" i="6"/>
  <c r="E60" i="6"/>
  <c r="E65" i="6" s="1"/>
  <c r="D60" i="6"/>
  <c r="E59" i="6"/>
  <c r="D59" i="6"/>
  <c r="E58" i="6"/>
  <c r="D58" i="6"/>
  <c r="E57" i="6"/>
  <c r="D57" i="6"/>
  <c r="D65" i="6" s="1"/>
  <c r="E46" i="6"/>
  <c r="D46" i="6"/>
  <c r="E45" i="6"/>
  <c r="D45" i="6"/>
  <c r="E44" i="6"/>
  <c r="D44" i="6"/>
  <c r="E43" i="6"/>
  <c r="D43" i="6"/>
  <c r="E42" i="6"/>
  <c r="D42" i="6"/>
  <c r="E41" i="6"/>
  <c r="E48" i="6" s="1"/>
  <c r="D41" i="6"/>
  <c r="E40" i="6"/>
  <c r="D40" i="6"/>
  <c r="D48" i="6" s="1"/>
  <c r="E29" i="6"/>
  <c r="D29" i="6"/>
  <c r="E28" i="6"/>
  <c r="D28" i="6"/>
  <c r="E27" i="6"/>
  <c r="D27" i="6"/>
  <c r="F26" i="6"/>
  <c r="E26" i="6"/>
  <c r="D26" i="6"/>
  <c r="E25" i="6"/>
  <c r="D25" i="6"/>
  <c r="F24" i="6"/>
  <c r="E24" i="6"/>
  <c r="D24" i="6"/>
  <c r="E23" i="6"/>
  <c r="D23" i="6"/>
  <c r="D31" i="6" s="1"/>
  <c r="D13" i="6"/>
  <c r="E12" i="6"/>
  <c r="D12" i="6"/>
  <c r="D14" i="6" s="1"/>
  <c r="E11" i="6"/>
  <c r="D11" i="6"/>
  <c r="F10" i="6"/>
  <c r="E10" i="6"/>
  <c r="D10" i="6"/>
  <c r="E9" i="6"/>
  <c r="D9" i="6"/>
  <c r="E8" i="6"/>
  <c r="D8" i="6"/>
  <c r="E7" i="6"/>
  <c r="D7" i="6"/>
  <c r="E6" i="6"/>
  <c r="D6" i="6"/>
  <c r="I85" i="5"/>
  <c r="I86" i="5" s="1"/>
  <c r="I87" i="5" s="1"/>
  <c r="I88" i="5" s="1"/>
  <c r="I89" i="5" s="1"/>
  <c r="I90" i="5" s="1"/>
  <c r="I91" i="5" s="1"/>
  <c r="I92" i="5" s="1"/>
  <c r="I93" i="5" s="1"/>
  <c r="I94" i="5" s="1"/>
  <c r="I95" i="5" s="1"/>
  <c r="I96" i="5" s="1"/>
  <c r="I97" i="5" s="1"/>
  <c r="I98" i="5" s="1"/>
  <c r="I99" i="5" s="1"/>
  <c r="I100" i="5" s="1"/>
  <c r="I101" i="5" s="1"/>
  <c r="I102" i="5" s="1"/>
  <c r="I103" i="5" s="1"/>
  <c r="I104" i="5" s="1"/>
  <c r="I105" i="5" s="1"/>
  <c r="I84" i="5"/>
  <c r="M79" i="5"/>
  <c r="J79" i="5"/>
  <c r="K78" i="5"/>
  <c r="J78" i="5"/>
  <c r="N77" i="5"/>
  <c r="M77" i="5"/>
  <c r="I77" i="5"/>
  <c r="F77" i="5"/>
  <c r="K76" i="5"/>
  <c r="J76" i="5"/>
  <c r="N75" i="5"/>
  <c r="M75" i="5"/>
  <c r="I75" i="5"/>
  <c r="E75" i="5"/>
  <c r="K74" i="5"/>
  <c r="J74" i="5"/>
  <c r="H74" i="5"/>
  <c r="M73" i="5"/>
  <c r="E73" i="5"/>
  <c r="G67" i="5"/>
  <c r="I65" i="5"/>
  <c r="N79" i="5" s="1"/>
  <c r="H65" i="5"/>
  <c r="H79" i="5" s="1"/>
  <c r="G65" i="5"/>
  <c r="F65" i="5"/>
  <c r="E65" i="5"/>
  <c r="I64" i="5"/>
  <c r="I78" i="5" s="1"/>
  <c r="H64" i="5"/>
  <c r="G64" i="5"/>
  <c r="G78" i="5" s="1"/>
  <c r="F64" i="5"/>
  <c r="F78" i="5" s="1"/>
  <c r="E64" i="5"/>
  <c r="E78" i="5" s="1"/>
  <c r="I63" i="5"/>
  <c r="J77" i="5" s="1"/>
  <c r="H63" i="5"/>
  <c r="H77" i="5" s="1"/>
  <c r="G63" i="5"/>
  <c r="G77" i="5" s="1"/>
  <c r="F63" i="5"/>
  <c r="E63" i="5"/>
  <c r="E77" i="5" s="1"/>
  <c r="I62" i="5"/>
  <c r="I76" i="5" s="1"/>
  <c r="H62" i="5"/>
  <c r="G62" i="5"/>
  <c r="F62" i="5"/>
  <c r="F76" i="5" s="1"/>
  <c r="E62" i="5"/>
  <c r="E76" i="5" s="1"/>
  <c r="I61" i="5"/>
  <c r="J75" i="5" s="1"/>
  <c r="H61" i="5"/>
  <c r="H75" i="5" s="1"/>
  <c r="G61" i="5"/>
  <c r="G75" i="5" s="1"/>
  <c r="F61" i="5"/>
  <c r="E61" i="5"/>
  <c r="I60" i="5"/>
  <c r="I74" i="5" s="1"/>
  <c r="H60" i="5"/>
  <c r="G60" i="5"/>
  <c r="L74" i="5" s="1"/>
  <c r="F60" i="5"/>
  <c r="F74" i="5" s="1"/>
  <c r="E60" i="5"/>
  <c r="E74" i="5" s="1"/>
  <c r="I59" i="5"/>
  <c r="H59" i="5"/>
  <c r="G59" i="5"/>
  <c r="F59" i="5"/>
  <c r="E59" i="5"/>
  <c r="I54" i="5"/>
  <c r="H54" i="5"/>
  <c r="N49" i="5" s="1"/>
  <c r="G54" i="5"/>
  <c r="F54" i="5"/>
  <c r="D30" i="6" s="1"/>
  <c r="E54" i="5"/>
  <c r="O52" i="5"/>
  <c r="K52" i="5"/>
  <c r="O51" i="5"/>
  <c r="L51" i="5"/>
  <c r="K51" i="5"/>
  <c r="O50" i="5"/>
  <c r="M50" i="5"/>
  <c r="L50" i="5"/>
  <c r="K50" i="5"/>
  <c r="O49" i="5"/>
  <c r="M49" i="5"/>
  <c r="L49" i="5"/>
  <c r="G9" i="6" s="1"/>
  <c r="K49" i="5"/>
  <c r="F9" i="6" s="1"/>
  <c r="B9" i="6" s="1"/>
  <c r="O48" i="5"/>
  <c r="K48" i="5"/>
  <c r="O47" i="5"/>
  <c r="L47" i="5"/>
  <c r="K47" i="5"/>
  <c r="O46" i="5"/>
  <c r="M46" i="5"/>
  <c r="L46" i="5"/>
  <c r="K46" i="5"/>
  <c r="I41" i="5"/>
  <c r="H41" i="5"/>
  <c r="G41" i="5"/>
  <c r="F41" i="5"/>
  <c r="E41" i="5"/>
  <c r="D41" i="5"/>
  <c r="J36" i="5" s="1"/>
  <c r="N39" i="5"/>
  <c r="M39" i="5"/>
  <c r="O38" i="5"/>
  <c r="N38" i="5"/>
  <c r="M38" i="5"/>
  <c r="L38" i="5"/>
  <c r="K38" i="5"/>
  <c r="J38" i="5"/>
  <c r="M37" i="5"/>
  <c r="L37" i="5"/>
  <c r="J37" i="5"/>
  <c r="O36" i="5"/>
  <c r="M36" i="5"/>
  <c r="L36" i="5"/>
  <c r="K36" i="5"/>
  <c r="M35" i="5"/>
  <c r="J35" i="5"/>
  <c r="O34" i="5"/>
  <c r="M34" i="5"/>
  <c r="L34" i="5"/>
  <c r="K34" i="5"/>
  <c r="M33" i="5"/>
  <c r="M41" i="5" s="1"/>
  <c r="L33" i="5"/>
  <c r="O32" i="5"/>
  <c r="N32" i="5"/>
  <c r="M32" i="5"/>
  <c r="L32" i="5"/>
  <c r="K32" i="5"/>
  <c r="J32" i="5"/>
  <c r="I27" i="5"/>
  <c r="H27" i="5"/>
  <c r="G27" i="5"/>
  <c r="F27" i="5"/>
  <c r="E27" i="5"/>
  <c r="D27" i="5"/>
  <c r="J24" i="5" s="1"/>
  <c r="M25" i="5"/>
  <c r="L25" i="5"/>
  <c r="N24" i="5"/>
  <c r="M24" i="5"/>
  <c r="L24" i="5"/>
  <c r="N23" i="5"/>
  <c r="M23" i="5"/>
  <c r="O22" i="5"/>
  <c r="N22" i="5"/>
  <c r="M22" i="5"/>
  <c r="L22" i="5"/>
  <c r="K22" i="5"/>
  <c r="J22" i="5"/>
  <c r="M21" i="5"/>
  <c r="L21" i="5"/>
  <c r="N20" i="5"/>
  <c r="M20" i="5"/>
  <c r="L20" i="5"/>
  <c r="N19" i="5"/>
  <c r="M19" i="5"/>
  <c r="M27" i="5" s="1"/>
  <c r="O18" i="5"/>
  <c r="N18" i="5"/>
  <c r="M18" i="5"/>
  <c r="L18" i="5"/>
  <c r="K18" i="5"/>
  <c r="J18" i="5"/>
  <c r="B8" i="10" l="1"/>
  <c r="C8" i="10"/>
  <c r="B6" i="10"/>
  <c r="C6" i="10"/>
  <c r="L41" i="5"/>
  <c r="G43" i="6"/>
  <c r="B43" i="6" s="1"/>
  <c r="F60" i="6"/>
  <c r="C9" i="8"/>
  <c r="G58" i="6"/>
  <c r="L73" i="5"/>
  <c r="K73" i="5"/>
  <c r="F73" i="5"/>
  <c r="L76" i="5"/>
  <c r="G76" i="5"/>
  <c r="M62" i="5"/>
  <c r="C26" i="6" s="1"/>
  <c r="M65" i="5"/>
  <c r="C29" i="6" s="1"/>
  <c r="M63" i="5"/>
  <c r="C27" i="6" s="1"/>
  <c r="M61" i="5"/>
  <c r="C25" i="6" s="1"/>
  <c r="M59" i="5"/>
  <c r="C23" i="6" s="1"/>
  <c r="J20" i="5"/>
  <c r="J21" i="5"/>
  <c r="J25" i="5"/>
  <c r="K25" i="5"/>
  <c r="K23" i="5"/>
  <c r="K21" i="5"/>
  <c r="K19" i="5"/>
  <c r="K27" i="5" s="1"/>
  <c r="K24" i="5"/>
  <c r="K20" i="5"/>
  <c r="O25" i="5"/>
  <c r="O23" i="5"/>
  <c r="O21" i="5"/>
  <c r="O27" i="5" s="1"/>
  <c r="O19" i="5"/>
  <c r="O24" i="5"/>
  <c r="O20" i="5"/>
  <c r="N37" i="5"/>
  <c r="N33" i="5"/>
  <c r="H67" i="5"/>
  <c r="C6" i="8"/>
  <c r="G63" i="6"/>
  <c r="M64" i="5"/>
  <c r="C28" i="6" s="1"/>
  <c r="M67" i="5"/>
  <c r="C30" i="6" s="1"/>
  <c r="J19" i="5"/>
  <c r="J23" i="5"/>
  <c r="J27" i="5" s="1"/>
  <c r="L23" i="5"/>
  <c r="L19" i="5"/>
  <c r="L27" i="5" s="1"/>
  <c r="J34" i="5"/>
  <c r="N34" i="5"/>
  <c r="N35" i="5"/>
  <c r="N41" i="5" s="1"/>
  <c r="J39" i="5"/>
  <c r="K54" i="5"/>
  <c r="F6" i="6"/>
  <c r="F14" i="6" s="1"/>
  <c r="F7" i="6"/>
  <c r="N48" i="5"/>
  <c r="G26" i="6"/>
  <c r="B26" i="6" s="1"/>
  <c r="F43" i="6"/>
  <c r="F27" i="6"/>
  <c r="G10" i="6"/>
  <c r="B10" i="6" s="1"/>
  <c r="G11" i="6"/>
  <c r="F28" i="6"/>
  <c r="E79" i="5"/>
  <c r="L78" i="5"/>
  <c r="J33" i="5"/>
  <c r="J41" i="5" s="1"/>
  <c r="N36" i="5"/>
  <c r="F67" i="5"/>
  <c r="L65" i="5" s="1"/>
  <c r="C12" i="6" s="1"/>
  <c r="L39" i="5"/>
  <c r="L35" i="5"/>
  <c r="F23" i="6"/>
  <c r="G6" i="6"/>
  <c r="L54" i="5"/>
  <c r="G7" i="6"/>
  <c r="B7" i="6" s="1"/>
  <c r="C10" i="8"/>
  <c r="G59" i="6"/>
  <c r="G27" i="6"/>
  <c r="B27" i="6" s="1"/>
  <c r="F44" i="6"/>
  <c r="G62" i="6"/>
  <c r="C12" i="8"/>
  <c r="I73" i="5"/>
  <c r="N73" i="5"/>
  <c r="N78" i="5"/>
  <c r="M78" i="5"/>
  <c r="N64" i="5"/>
  <c r="C45" i="6" s="1"/>
  <c r="H78" i="5"/>
  <c r="J73" i="5"/>
  <c r="I79" i="5"/>
  <c r="N25" i="5"/>
  <c r="N21" i="5"/>
  <c r="N27" i="5" s="1"/>
  <c r="F40" i="6"/>
  <c r="G23" i="6"/>
  <c r="L75" i="5"/>
  <c r="K75" i="5"/>
  <c r="L61" i="5"/>
  <c r="C8" i="6" s="1"/>
  <c r="D64" i="6"/>
  <c r="N51" i="5"/>
  <c r="N47" i="5"/>
  <c r="N50" i="5"/>
  <c r="N46" i="5"/>
  <c r="N52" i="5"/>
  <c r="E47" i="6"/>
  <c r="F75" i="5"/>
  <c r="F12" i="6"/>
  <c r="G73" i="5"/>
  <c r="M60" i="5"/>
  <c r="C24" i="6" s="1"/>
  <c r="N76" i="5"/>
  <c r="M76" i="5"/>
  <c r="N62" i="5"/>
  <c r="C43" i="6" s="1"/>
  <c r="L79" i="5"/>
  <c r="K79" i="5"/>
  <c r="E67" i="5"/>
  <c r="K39" i="5"/>
  <c r="K37" i="5"/>
  <c r="K35" i="5"/>
  <c r="K33" i="5"/>
  <c r="K41" i="5" s="1"/>
  <c r="I67" i="5"/>
  <c r="O39" i="5"/>
  <c r="O37" i="5"/>
  <c r="O35" i="5"/>
  <c r="O33" i="5"/>
  <c r="O41" i="5" s="1"/>
  <c r="G57" i="6"/>
  <c r="O54" i="5"/>
  <c r="F8" i="6"/>
  <c r="F11" i="6"/>
  <c r="E30" i="6"/>
  <c r="D47" i="6"/>
  <c r="M52" i="5"/>
  <c r="M48" i="5"/>
  <c r="M51" i="5"/>
  <c r="M47" i="5"/>
  <c r="H73" i="5"/>
  <c r="N74" i="5"/>
  <c r="M74" i="5"/>
  <c r="L77" i="5"/>
  <c r="K77" i="5"/>
  <c r="L63" i="5"/>
  <c r="C10" i="6" s="1"/>
  <c r="G79" i="5"/>
  <c r="G74" i="5"/>
  <c r="H76" i="5"/>
  <c r="F79" i="5"/>
  <c r="E31" i="6"/>
  <c r="E14" i="6"/>
  <c r="L48" i="5"/>
  <c r="C7" i="8"/>
  <c r="G60" i="6"/>
  <c r="B60" i="6" s="1"/>
  <c r="L52" i="5"/>
  <c r="E13" i="6"/>
  <c r="C11" i="8"/>
  <c r="G28" i="6" l="1"/>
  <c r="B28" i="6" s="1"/>
  <c r="F45" i="6"/>
  <c r="J82" i="5"/>
  <c r="J81" i="5"/>
  <c r="O67" i="5"/>
  <c r="C64" i="6" s="1"/>
  <c r="O64" i="5"/>
  <c r="O62" i="5"/>
  <c r="O60" i="5"/>
  <c r="N81" i="5"/>
  <c r="I81" i="5"/>
  <c r="O61" i="5"/>
  <c r="O63" i="5"/>
  <c r="F57" i="6"/>
  <c r="B57" i="6" s="1"/>
  <c r="N54" i="5"/>
  <c r="G40" i="6"/>
  <c r="B23" i="6"/>
  <c r="L59" i="5"/>
  <c r="C6" i="6" s="1"/>
  <c r="F42" i="6"/>
  <c r="G25" i="6"/>
  <c r="B25" i="6" s="1"/>
  <c r="J84" i="5"/>
  <c r="J85" i="5" s="1"/>
  <c r="J86" i="5" s="1"/>
  <c r="J87" i="5" s="1"/>
  <c r="J88" i="5" s="1"/>
  <c r="J89" i="5" s="1"/>
  <c r="J90" i="5" s="1"/>
  <c r="J91" i="5" s="1"/>
  <c r="J92" i="5" s="1"/>
  <c r="J93" i="5" s="1"/>
  <c r="J94" i="5" s="1"/>
  <c r="J95" i="5" s="1"/>
  <c r="J96" i="5" s="1"/>
  <c r="J97" i="5" s="1"/>
  <c r="J98" i="5" s="1"/>
  <c r="J99" i="5" s="1"/>
  <c r="J100" i="5" s="1"/>
  <c r="J101" i="5" s="1"/>
  <c r="J102" i="5" s="1"/>
  <c r="J103" i="5" s="1"/>
  <c r="J104" i="5" s="1"/>
  <c r="J105" i="5" s="1"/>
  <c r="K67" i="5"/>
  <c r="K64" i="5"/>
  <c r="K62" i="5"/>
  <c r="K60" i="5"/>
  <c r="E81" i="5"/>
  <c r="K84" i="5"/>
  <c r="K85" i="5" s="1"/>
  <c r="K86" i="5" s="1"/>
  <c r="K87" i="5" s="1"/>
  <c r="K88" i="5" s="1"/>
  <c r="K89" i="5" s="1"/>
  <c r="K90" i="5" s="1"/>
  <c r="K91" i="5" s="1"/>
  <c r="K92" i="5" s="1"/>
  <c r="K61" i="5"/>
  <c r="K59" i="5"/>
  <c r="B62" i="6"/>
  <c r="G13" i="6"/>
  <c r="B13" i="6" s="1"/>
  <c r="F30" i="6"/>
  <c r="G42" i="6"/>
  <c r="B42" i="6" s="1"/>
  <c r="F59" i="6"/>
  <c r="F25" i="6"/>
  <c r="G8" i="6"/>
  <c r="B8" i="6" s="1"/>
  <c r="F46" i="6"/>
  <c r="G29" i="6"/>
  <c r="G64" i="6"/>
  <c r="G41" i="6"/>
  <c r="F58" i="6"/>
  <c r="B58" i="6" s="1"/>
  <c r="O59" i="5"/>
  <c r="B6" i="6"/>
  <c r="F13" i="6"/>
  <c r="M81" i="5"/>
  <c r="N103" i="5"/>
  <c r="N104" i="5" s="1"/>
  <c r="N105" i="5" s="1"/>
  <c r="N82" i="5" s="1"/>
  <c r="N67" i="5"/>
  <c r="C47" i="6" s="1"/>
  <c r="N65" i="5"/>
  <c r="C46" i="6" s="1"/>
  <c r="N59" i="5"/>
  <c r="C40" i="6" s="1"/>
  <c r="N61" i="5"/>
  <c r="C42" i="6" s="1"/>
  <c r="H81" i="5"/>
  <c r="N63" i="5"/>
  <c r="C44" i="6" s="1"/>
  <c r="L81" i="5"/>
  <c r="F29" i="6"/>
  <c r="G12" i="6"/>
  <c r="B12" i="6" s="1"/>
  <c r="K63" i="5"/>
  <c r="N60" i="5"/>
  <c r="C41" i="6" s="1"/>
  <c r="G24" i="6"/>
  <c r="B24" i="6" s="1"/>
  <c r="F41" i="6"/>
  <c r="F48" i="6" s="1"/>
  <c r="G65" i="6"/>
  <c r="G46" i="6"/>
  <c r="B46" i="6" s="1"/>
  <c r="F63" i="6"/>
  <c r="G45" i="6"/>
  <c r="B45" i="6" s="1"/>
  <c r="F62" i="6"/>
  <c r="M54" i="5"/>
  <c r="O65" i="5"/>
  <c r="B59" i="6"/>
  <c r="G81" i="5"/>
  <c r="K65" i="5"/>
  <c r="B11" i="6"/>
  <c r="B63" i="6"/>
  <c r="F31" i="6"/>
  <c r="F81" i="5"/>
  <c r="L67" i="5"/>
  <c r="C13" i="6" s="1"/>
  <c r="L64" i="5"/>
  <c r="C11" i="6" s="1"/>
  <c r="K81" i="5"/>
  <c r="L62" i="5"/>
  <c r="C9" i="6" s="1"/>
  <c r="L60" i="5"/>
  <c r="C7" i="6" s="1"/>
  <c r="K82" i="5"/>
  <c r="F61" i="6"/>
  <c r="B61" i="6" s="1"/>
  <c r="G44" i="6"/>
  <c r="B44" i="6" s="1"/>
  <c r="C13" i="8"/>
  <c r="E6" i="8"/>
  <c r="D8" i="8" l="1"/>
  <c r="F8" i="8" s="1"/>
  <c r="C57" i="6"/>
  <c r="G31" i="6"/>
  <c r="C60" i="6"/>
  <c r="D7" i="8"/>
  <c r="F7" i="8" s="1"/>
  <c r="G30" i="6"/>
  <c r="B30" i="6" s="1"/>
  <c r="F47" i="6"/>
  <c r="H9" i="8"/>
  <c r="H8" i="8" s="1"/>
  <c r="E7" i="8"/>
  <c r="H10" i="8"/>
  <c r="M98" i="5"/>
  <c r="M99" i="5" s="1"/>
  <c r="M100" i="5" s="1"/>
  <c r="M101" i="5" s="1"/>
  <c r="M102" i="5" s="1"/>
  <c r="M82" i="5" s="1"/>
  <c r="G14" i="6"/>
  <c r="B41" i="6"/>
  <c r="B29" i="6"/>
  <c r="G48" i="6"/>
  <c r="B40" i="6"/>
  <c r="D11" i="8"/>
  <c r="F11" i="8" s="1"/>
  <c r="C61" i="6"/>
  <c r="L93" i="5"/>
  <c r="L94" i="5" s="1"/>
  <c r="L95" i="5" s="1"/>
  <c r="L96" i="5" s="1"/>
  <c r="L97" i="5" s="1"/>
  <c r="L82" i="5" s="1"/>
  <c r="D6" i="8"/>
  <c r="F6" i="8" s="1"/>
  <c r="C63" i="6"/>
  <c r="G47" i="6"/>
  <c r="B47" i="6" s="1"/>
  <c r="F64" i="6"/>
  <c r="D10" i="8"/>
  <c r="F10" i="8" s="1"/>
  <c r="C59" i="6"/>
  <c r="D9" i="8"/>
  <c r="F9" i="8" s="1"/>
  <c r="C58" i="6"/>
  <c r="B64" i="6"/>
  <c r="F65" i="6"/>
  <c r="C62" i="6"/>
  <c r="D12" i="8"/>
  <c r="F12" i="8" s="1"/>
  <c r="H13" i="8" l="1"/>
  <c r="E8" i="8"/>
  <c r="H12" i="8"/>
  <c r="K14" i="8"/>
  <c r="K15" i="8"/>
  <c r="K13" i="8"/>
  <c r="M20" i="8"/>
  <c r="M19" i="8"/>
  <c r="M21" i="8"/>
  <c r="I9" i="8"/>
  <c r="I7" i="8"/>
  <c r="I8" i="8"/>
  <c r="N24" i="8"/>
  <c r="N22" i="8"/>
  <c r="N23" i="8"/>
  <c r="O26" i="8"/>
  <c r="O27" i="8"/>
  <c r="O25" i="8"/>
  <c r="L18" i="8"/>
  <c r="L16" i="8"/>
  <c r="L17" i="8"/>
  <c r="H11" i="8"/>
  <c r="J11" i="8"/>
  <c r="J12" i="8"/>
  <c r="J10" i="8"/>
  <c r="H15" i="8" l="1"/>
  <c r="H14" i="8" s="1"/>
  <c r="H16" i="8"/>
  <c r="E9" i="8"/>
  <c r="H19" i="8" l="1"/>
  <c r="E10" i="8"/>
  <c r="H18" i="8"/>
  <c r="H17" i="8"/>
  <c r="H21" i="8" l="1"/>
  <c r="H20" i="8" s="1"/>
  <c r="E11" i="8"/>
  <c r="H22" i="8"/>
  <c r="H23" i="8" l="1"/>
  <c r="H25" i="8"/>
  <c r="E12" i="8"/>
  <c r="H24" i="8"/>
  <c r="H27" i="8" l="1"/>
  <c r="H28" i="8"/>
  <c r="H26" i="8"/>
  <c r="G8" i="2" l="1"/>
  <c r="F8" i="2"/>
  <c r="E8" i="2"/>
  <c r="D8" i="2"/>
  <c r="C8" i="2"/>
  <c r="J11" i="1" l="1"/>
  <c r="J10" i="1"/>
  <c r="J9" i="1"/>
  <c r="J8" i="1"/>
  <c r="J7" i="1"/>
</calcChain>
</file>

<file path=xl/sharedStrings.xml><?xml version="1.0" encoding="utf-8"?>
<sst xmlns="http://schemas.openxmlformats.org/spreadsheetml/2006/main" count="557" uniqueCount="258">
  <si>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</si>
  <si>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</si>
  <si>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</si>
  <si>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</si>
  <si>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</si>
  <si>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</si>
  <si>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</si>
  <si>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</si>
  <si>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Agriculture</t>
  </si>
  <si>
    <t>Industry</t>
  </si>
  <si>
    <t>Services</t>
  </si>
  <si>
    <t>Check</t>
  </si>
  <si>
    <t>Sectoral employment by sex</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</si>
  <si>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</si>
  <si>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</si>
  <si>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</si>
  <si>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</si>
  <si>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</si>
  <si>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</si>
  <si>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</si>
  <si>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</si>
  <si>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</si>
  <si>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</si>
  <si>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Sudan</t>
  </si>
  <si>
    <t>Value added (% of GDP)</t>
  </si>
  <si>
    <t>WB, WDI (September 2014)</t>
  </si>
  <si>
    <t>Agriculture, value added (% of GDP)</t>
  </si>
  <si>
    <t>Industry, value added (% of GDP)</t>
  </si>
  <si>
    <t>Services, etc., value added (% of GDP)</t>
  </si>
  <si>
    <t>Total</t>
  </si>
  <si>
    <t>Government executive official – local authority</t>
  </si>
  <si>
    <t>Government executive official – regional or provincial</t>
  </si>
  <si>
    <t>Government executive official – central</t>
  </si>
  <si>
    <t>Automobile mechanic</t>
  </si>
  <si>
    <t>Ambulance driver</t>
  </si>
  <si>
    <t>Medical X-ray technician</t>
  </si>
  <si>
    <t xml:space="preserve">      </t>
  </si>
  <si>
    <t>Physiotherapist</t>
  </si>
  <si>
    <t>Auxiliary nurse</t>
  </si>
  <si>
    <t>Professional nurse (general)</t>
  </si>
  <si>
    <t>Dentist (general)</t>
  </si>
  <si>
    <t>General physician</t>
  </si>
  <si>
    <t>Kindergarten teacher</t>
  </si>
  <si>
    <t>First-level education teacher</t>
  </si>
  <si>
    <t>Technical education teacher (second level)</t>
  </si>
  <si>
    <t>Mathematics teacher (second level)</t>
  </si>
  <si>
    <t>Teacher in languages and literature (second level)</t>
  </si>
  <si>
    <t>Teacher in languages and literature (third level)</t>
  </si>
  <si>
    <t>Mathematics teacher (third level)</t>
  </si>
  <si>
    <t>Refuse collector</t>
  </si>
  <si>
    <t>Fire-fighter</t>
  </si>
  <si>
    <t>Office clerk</t>
  </si>
  <si>
    <t>Card- and tape-punching- machine operator</t>
  </si>
  <si>
    <t>Stenographer-typist</t>
  </si>
  <si>
    <t>Computer programmer</t>
  </si>
  <si>
    <t>Clerk of works</t>
  </si>
  <si>
    <t>Insurance agent</t>
  </si>
  <si>
    <t>Book-keeping machine operator</t>
  </si>
  <si>
    <t>Bank teller</t>
  </si>
  <si>
    <t>Accountant</t>
  </si>
  <si>
    <t>Telephone switchboard operator</t>
  </si>
  <si>
    <t>Postman</t>
  </si>
  <si>
    <t>Post office counter clerk</t>
  </si>
  <si>
    <t>Aircraft accident fire-fighter</t>
  </si>
  <si>
    <t>Air traffic controller</t>
  </si>
  <si>
    <t>Aircraft loader</t>
  </si>
  <si>
    <t>Aircraft engine mechanic</t>
  </si>
  <si>
    <t>Aircraft cabin attendant</t>
  </si>
  <si>
    <t>Airline ground receptionist</t>
  </si>
  <si>
    <t>Flight operations officer</t>
  </si>
  <si>
    <t>Air transport pilot</t>
  </si>
  <si>
    <t>Dock worker</t>
  </si>
  <si>
    <t>Able seaman</t>
  </si>
  <si>
    <t>Ship's steward (passenger)</t>
  </si>
  <si>
    <t>Ship's chief engineer</t>
  </si>
  <si>
    <t>Long-distance motor truck driver</t>
  </si>
  <si>
    <t>Urban motor truck driver</t>
  </si>
  <si>
    <t>Motor bus driver</t>
  </si>
  <si>
    <t>Bus conductor</t>
  </si>
  <si>
    <t>Road transport services supervisor</t>
  </si>
  <si>
    <t>Railway signalman</t>
  </si>
  <si>
    <t>Railway steam-engine fireman</t>
  </si>
  <si>
    <t>Railway engine-driver</t>
  </si>
  <si>
    <t>Railway vehicle loader</t>
  </si>
  <si>
    <t>Railway passenger train guard</t>
  </si>
  <si>
    <t>Railway services supervisor</t>
  </si>
  <si>
    <t>Ticket seller (cash desk cashier)</t>
  </si>
  <si>
    <t>Room attendant or chambermaid</t>
  </si>
  <si>
    <t>Waiter</t>
  </si>
  <si>
    <t>Cook</t>
  </si>
  <si>
    <t>Hotel receptionist</t>
  </si>
  <si>
    <t>Salesperson</t>
  </si>
  <si>
    <t>Cash desk cashier</t>
  </si>
  <si>
    <t>Book-keeper</t>
  </si>
  <si>
    <t>Stock records clerk</t>
  </si>
  <si>
    <t>Labourer</t>
  </si>
  <si>
    <t>Plasterer</t>
  </si>
  <si>
    <t>Construction carpenter</t>
  </si>
  <si>
    <t>Cement finisher</t>
  </si>
  <si>
    <t>Reinforced concreter</t>
  </si>
  <si>
    <t>Bricklayer (construction)</t>
  </si>
  <si>
    <t>Building painter</t>
  </si>
  <si>
    <t>Constructional steel erector</t>
  </si>
  <si>
    <t>Plumber</t>
  </si>
  <si>
    <t>Building electrician</t>
  </si>
  <si>
    <t>Power-generating machinery operator</t>
  </si>
  <si>
    <t>Electric power lineman</t>
  </si>
  <si>
    <t>Power distribution and transmission engineer</t>
  </si>
  <si>
    <t>Electronic equipment assembler</t>
  </si>
  <si>
    <t>Electronics fitter</t>
  </si>
  <si>
    <t>Electronics engineering technician</t>
  </si>
  <si>
    <t>Machinery fitter-assembler</t>
  </si>
  <si>
    <t>Welder</t>
  </si>
  <si>
    <t>Metalworking machine setter</t>
  </si>
  <si>
    <t>Packer</t>
  </si>
  <si>
    <t>Mixing- and blending-machine operator</t>
  </si>
  <si>
    <t>Supervisor or general foreman</t>
  </si>
  <si>
    <t>Chemistry technician</t>
  </si>
  <si>
    <t>Chemical engineer</t>
  </si>
  <si>
    <t>Bookbinder (machine)</t>
  </si>
  <si>
    <t>Printing pressman</t>
  </si>
  <si>
    <t>Machine compositor</t>
  </si>
  <si>
    <t>Hand compositor</t>
  </si>
  <si>
    <t>Journalist</t>
  </si>
  <si>
    <t>Wooden furniture finisher</t>
  </si>
  <si>
    <t>Cabinetmaker</t>
  </si>
  <si>
    <t>Furniture upholsterer</t>
  </si>
  <si>
    <t>Plywood press operator</t>
  </si>
  <si>
    <t>Veneer cutter</t>
  </si>
  <si>
    <t>Sawmill sawyer</t>
  </si>
  <si>
    <t>Shoe sewer (machine)</t>
  </si>
  <si>
    <t>Laster</t>
  </si>
  <si>
    <t>Clicker cutter (machine)</t>
  </si>
  <si>
    <t>Leather goods maker</t>
  </si>
  <si>
    <t>Tanner</t>
  </si>
  <si>
    <t>Sewing-machine operator</t>
  </si>
  <si>
    <t>Garment cutter</t>
  </si>
  <si>
    <t>Cloth weaver (machine)</t>
  </si>
  <si>
    <t>Loom fixer, tuner</t>
  </si>
  <si>
    <t>Thread and yarn spinner</t>
  </si>
  <si>
    <t>Baker (ovenman)</t>
  </si>
  <si>
    <t>Grain miller</t>
  </si>
  <si>
    <t>Dairy product processor</t>
  </si>
  <si>
    <t>Butcher</t>
  </si>
  <si>
    <t>Quarryman</t>
  </si>
  <si>
    <t>Miner</t>
  </si>
  <si>
    <t>Inshore (coastal) maritime fisherman</t>
  </si>
  <si>
    <t>Logger</t>
  </si>
  <si>
    <t>Forestry worker</t>
  </si>
  <si>
    <t>Forest supervisor</t>
  </si>
  <si>
    <t>Plantation worker</t>
  </si>
  <si>
    <t>Plantation supervisor</t>
  </si>
  <si>
    <t>Field crop farm worker</t>
  </si>
  <si>
    <t>Farm supervisor</t>
  </si>
  <si>
    <t>Description</t>
  </si>
  <si>
    <t>Code</t>
  </si>
  <si>
    <t>http://www.nber.org/oww/</t>
  </si>
  <si>
    <t>ILO (adjusted: Oostendorp, 2012) (stata variable mw3wuus), see</t>
  </si>
  <si>
    <t>Manufacturing, value added (% of GDP)</t>
  </si>
  <si>
    <t>Agriculture corresponds to ISIC divisions 1-5 and includes forestry, hunting, and fishing, as well as cultivation of crops and livestock production.</t>
  </si>
  <si>
    <t>Industry corresponds to ISIC divisions 10-45 and includes manufacturing (ISIC divisions 15-37). It comprises value added in mining, manufacturing (also reported as a separate subgroup), construction, electricity, water, and gas.</t>
  </si>
  <si>
    <t>Services correspond to ISIC divisions 50-99 and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t>
  </si>
  <si>
    <t>NON-TRADE DATA:</t>
  </si>
  <si>
    <t>Last updated:</t>
  </si>
  <si>
    <t>By:</t>
  </si>
  <si>
    <t>Note on change made:</t>
  </si>
  <si>
    <t>SUDAN</t>
  </si>
  <si>
    <t>27 May 2015</t>
  </si>
  <si>
    <t>JK</t>
  </si>
  <si>
    <t>Amendment to description of wages data</t>
  </si>
  <si>
    <t>Relative monthly wages by occupation in US$</t>
  </si>
  <si>
    <t>- occupational wages compared to country average for each year.</t>
  </si>
  <si>
    <t>21.7.2015</t>
  </si>
  <si>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</si>
  <si>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</si>
  <si>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</si>
  <si>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</si>
  <si>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</si>
  <si>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</si>
  <si>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</si>
  <si>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</si>
  <si>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</si>
  <si>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The constant $ data give 2010 figures for both 'Sudan' and 'Sudan (former)'; the latter have been included here (i.e. the data for 1975-2010 are for 'Sudan (Former)' and those for 2013 for 'Sudan').</t>
  </si>
  <si>
    <t>c</t>
  </si>
  <si>
    <t>UN notes on sectoral composition:</t>
  </si>
  <si>
    <t>Total Value Added</t>
  </si>
  <si>
    <t>FISIM has not been allocated to intermediate consumption by economic activity for 'Sudan' in 2010 and 2013.</t>
  </si>
  <si>
    <t>FISIM has not been allocated to intermediate consumption by economic activity for 'Sudan (Former)' in 1975-2010.</t>
  </si>
  <si>
    <t>ISIC Section Q (extraterritorial organization and bodies) IS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</si>
  <si>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</si>
  <si>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</si>
  <si>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 (under 'Other activities').</t>
  </si>
  <si>
    <t>The data given are for 'Sudan' only - in all years in the dataset.</t>
  </si>
  <si>
    <t>Economic activity</t>
  </si>
  <si>
    <t>Gross value added (current US$ thousands)</t>
  </si>
  <si>
    <t>Gross value added (current, %)</t>
  </si>
  <si>
    <t>https://data.un.org/</t>
  </si>
  <si>
    <t>Own calcs.</t>
  </si>
  <si>
    <t xml:space="preserve">Mining &amp; utilities </t>
  </si>
  <si>
    <t>Manufacturing</t>
  </si>
  <si>
    <t>Construction</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</si>
  <si>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</si>
  <si>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</si>
  <si>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</si>
  <si>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</si>
  <si>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</si>
  <si>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</si>
  <si>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</si>
  <si>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</si>
  <si>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</si>
  <si>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</si>
  <si>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</si>
  <si>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n/a</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</si>
  <si>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</si>
  <si>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</si>
  <si>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</si>
  <si>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</si>
  <si>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</si>
  <si>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</si>
  <si>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</si>
  <si>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2000-05</t>
  </si>
  <si>
    <t>2005-10</t>
  </si>
  <si>
    <t>2010-13</t>
  </si>
  <si>
    <t>Check:</t>
  </si>
  <si>
    <t>Relative productivity and changes in employment</t>
  </si>
  <si>
    <t>Source: see page 'GVA &amp; labour productivity'</t>
  </si>
  <si>
    <t>Size of bubbles represents number of persons engaged in each sector in the later year of each of the periods.</t>
  </si>
  <si>
    <t>PP change in employ-ment</t>
  </si>
  <si>
    <t xml:space="preserve">Rel. product-ivity level </t>
  </si>
  <si>
    <t>Employment (thousands)</t>
  </si>
  <si>
    <t>Sectoral employment share</t>
  </si>
  <si>
    <t>2000</t>
  </si>
  <si>
    <t>1991</t>
  </si>
  <si>
    <t>Mining &amp; utilities</t>
  </si>
  <si>
    <t>Total of above</t>
  </si>
  <si>
    <t>Check totals</t>
  </si>
  <si>
    <t xml:space="preserve">PP Change in share of persons engaged </t>
  </si>
  <si>
    <t>Decomposition of labour productivity change</t>
  </si>
  <si>
    <t>Within sector</t>
  </si>
  <si>
    <t>Structural change</t>
  </si>
  <si>
    <t>Annualised growth in labour prod.</t>
  </si>
  <si>
    <t>Sector share in total employment</t>
  </si>
  <si>
    <t>Change in sector share in total employment</t>
  </si>
  <si>
    <t>2000-1991</t>
  </si>
  <si>
    <t>B*C</t>
  </si>
  <si>
    <t>2005-00</t>
  </si>
  <si>
    <t>2010-05</t>
  </si>
  <si>
    <t>2013-10</t>
  </si>
  <si>
    <t>Productivity gaps 2013</t>
  </si>
  <si>
    <r>
      <t xml:space="preserve">Sort </t>
    </r>
    <r>
      <rPr>
        <sz val="9"/>
        <color rgb="FFFF0000"/>
        <rFont val="Arial"/>
        <family val="2"/>
      </rPr>
      <t>▲</t>
    </r>
  </si>
  <si>
    <t>Original order</t>
  </si>
  <si>
    <t>Sector</t>
  </si>
  <si>
    <t>Employment share 2013</t>
  </si>
  <si>
    <t>Relative productivity 2013</t>
  </si>
  <si>
    <t>Cumulation of employment share</t>
  </si>
  <si>
    <t>Mining and utilities</t>
  </si>
  <si>
    <t>Addition of labour productivity/sectoral employment analyses based on UN/ILO data (5 pages, starting page 'GVA &amp; labour productivity')</t>
  </si>
  <si>
    <t>Omitted from graph because of strange Mining &amp; utilities figures in 1991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</si>
</sst>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0.0"/>
    <numFmt numFmtId="165" formatCode="_ * #,##0.00_ ;_ * \-#,##0.00_ ;_ * &quot;-&quot;??_ ;_ @_ "/>
    <numFmt numFmtId="166" formatCode="#,##0_ ;\-#,##0\ "/>
    <numFmt numFmtId="167" formatCode="_-* #,##0.0_-;\-* #,##0.0_-;_-* &quot;-&quot;_-;_-@_-"/>
    <numFmt numFmtId="168" formatCode="#,##0.0"/>
    <numFmt numFmtId="169" formatCode="_-* #,##0_-;\-* #,##0_-;_-* &quot;-&quot;??_-;_-@_-"/>
    <numFmt numFmtId="170" formatCode="_-* #,##0.0_-;\-* #,##0.0_-;_-* &quot;-&quot;??_-;_-@_-"/>
    <numFmt numFmtId="171" formatCode="0.0%"/>
    <numFmt numFmtId="172" formatCode="#,##0.0_ ;\-#,##0.0\ "/>
    <numFmt numFmtId="173" formatCode="#,##0.000"/>
  </numFmts>
  <fonts count="53" x14ac:knownFonts="1">
    <font>
      <sz val="9"/>
      <color theme="1"/>
      <name val="Calibri"/>
      <family val="2"/>
    </font>
    <font>
      <sz val="9"/>
      <color theme="1"/>
      <name val="Calibri"/>
      <family val="2"/>
    </font>
    <font>
      <sz val="9"/>
      <color rgb="FFFF0000"/>
      <name val="Calibri"/>
      <family val="2"/>
    </font>
    <font>
      <b/>
      <sz val="9"/>
      <color theme="1"/>
      <name val="Calibri"/>
      <family val="2"/>
    </font>
    <font>
      <b/>
      <u/>
      <sz val="11"/>
      <color theme="1"/>
      <name val="Calibri"/>
      <family val="2"/>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name val="Calibri"/>
      <family val="2"/>
      <scheme val="minor"/>
    </font>
    <font>
      <sz val="9"/>
      <color theme="3" tint="-0.499984740745262"/>
      <name val="Calibri"/>
      <family val="2"/>
      <scheme val="minor"/>
    </font>
    <font>
      <sz val="9"/>
      <color rgb="FFFF0000"/>
      <name val="Calibri"/>
      <family val="2"/>
      <scheme val="minor"/>
    </font>
    <font>
      <i/>
      <sz val="9"/>
      <color rgb="FFFF0000"/>
      <name val="Calibri"/>
      <family val="2"/>
      <scheme val="minor"/>
    </font>
    <font>
      <b/>
      <sz val="9"/>
      <name val="Calibri"/>
      <family val="2"/>
      <scheme val="minor"/>
    </font>
    <font>
      <i/>
      <sz val="9"/>
      <name val="Calibri"/>
      <family val="2"/>
      <scheme val="minor"/>
    </font>
    <font>
      <sz val="11"/>
      <color theme="1"/>
      <name val="Calibri"/>
      <family val="2"/>
      <scheme val="minor"/>
    </font>
    <font>
      <sz val="10"/>
      <color theme="1"/>
      <name val="Arial"/>
      <family val="2"/>
    </font>
    <font>
      <sz val="10"/>
      <name val="MS Sans Serif"/>
      <family val="2"/>
    </font>
    <font>
      <b/>
      <sz val="9"/>
      <color theme="1"/>
      <name val="Calibri"/>
      <family val="2"/>
      <scheme val="minor"/>
    </font>
    <font>
      <sz val="9"/>
      <color theme="1"/>
      <name val="Calibri"/>
      <family val="2"/>
      <scheme val="minor"/>
    </font>
    <font>
      <sz val="9"/>
      <name val="Calibri"/>
      <family val="2"/>
    </font>
    <font>
      <b/>
      <sz val="9"/>
      <name val="Calibri"/>
      <family val="2"/>
    </font>
    <font>
      <b/>
      <u/>
      <sz val="11"/>
      <color rgb="FFFF0000"/>
      <name val="Calibri"/>
      <family val="2"/>
    </font>
    <font>
      <u/>
      <sz val="9"/>
      <color theme="10"/>
      <name val="Calibri"/>
      <family val="2"/>
    </font>
    <font>
      <i/>
      <sz val="9"/>
      <color theme="1"/>
      <name val="Calibri"/>
      <family val="2"/>
      <scheme val="minor"/>
    </font>
    <font>
      <b/>
      <u/>
      <sz val="9"/>
      <color theme="1"/>
      <name val="Calibri"/>
      <family val="2"/>
    </font>
    <font>
      <sz val="9"/>
      <color rgb="FF000000"/>
      <name val="Calibri"/>
      <family val="2"/>
    </font>
    <font>
      <b/>
      <u/>
      <sz val="11"/>
      <color rgb="FF000000"/>
      <name val="Calibri"/>
      <family val="2"/>
    </font>
    <font>
      <i/>
      <sz val="9"/>
      <color rgb="FF000000"/>
      <name val="Calibri"/>
      <family val="2"/>
    </font>
    <font>
      <i/>
      <sz val="9"/>
      <name val="Calibri"/>
      <family val="2"/>
    </font>
    <font>
      <u/>
      <sz val="9"/>
      <color theme="10"/>
      <name val="Calibri"/>
      <family val="2"/>
      <scheme val="minor"/>
    </font>
    <font>
      <b/>
      <sz val="9"/>
      <color theme="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sz val="9"/>
      <color theme="4"/>
      <name val="Calibri"/>
      <family val="2"/>
    </font>
    <font>
      <b/>
      <sz val="9"/>
      <color theme="4"/>
      <name val="Calibri"/>
      <family val="2"/>
      <scheme val="minor"/>
    </font>
    <font>
      <sz val="9"/>
      <color theme="4"/>
      <name val="Calibri"/>
      <family val="2"/>
      <scheme val="minor"/>
    </font>
    <font>
      <i/>
      <sz val="9"/>
      <color theme="4"/>
      <name val="Calibri"/>
      <family val="2"/>
      <scheme val="minor"/>
    </font>
    <font>
      <i/>
      <sz val="9"/>
      <color theme="4"/>
      <name val="Calibri"/>
      <family val="2"/>
    </font>
    <font>
      <b/>
      <sz val="9"/>
      <color theme="4"/>
      <name val="Calibri"/>
      <family val="2"/>
    </font>
    <font>
      <b/>
      <sz val="11"/>
      <color theme="4"/>
      <name val="Calibri"/>
      <family val="2"/>
      <scheme val="minor"/>
    </font>
    <font>
      <b/>
      <u/>
      <sz val="11"/>
      <name val="Calibri"/>
      <family val="2"/>
      <scheme val="minor"/>
    </font>
    <font>
      <u/>
      <sz val="9"/>
      <color theme="1"/>
      <name val="Calibri"/>
      <family val="2"/>
      <scheme val="minor"/>
    </font>
    <font>
      <b/>
      <sz val="11"/>
      <color theme="0"/>
      <name val="Calibri"/>
      <family val="2"/>
      <scheme val="minor"/>
    </font>
    <font>
      <b/>
      <sz val="8"/>
      <color theme="1"/>
      <name val="Calibri"/>
      <family val="2"/>
      <scheme val="minor"/>
    </font>
    <font>
      <b/>
      <sz val="8"/>
      <name val="Calibri"/>
      <family val="2"/>
      <scheme val="minor"/>
    </font>
    <font>
      <b/>
      <sz val="9"/>
      <color rgb="FFFF0000"/>
      <name val="Calibri"/>
      <family val="2"/>
      <scheme val="minor"/>
    </font>
    <font>
      <b/>
      <u/>
      <sz val="11"/>
      <color rgb="FFFF0000"/>
      <name val="Calibri"/>
      <family val="2"/>
      <scheme val="minor"/>
    </font>
    <font>
      <sz val="9"/>
      <color rgb="FFFF0000"/>
      <name val="Arial"/>
      <family val="2"/>
    </font>
    <font>
      <b/>
      <sz val="9"/>
      <color rgb="FFFF0000"/>
      <name val="Calibri"/>
      <family val="2"/>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rgb="FFCCFF99"/>
        <bgColor indexed="64"/>
      </patternFill>
    </fill>
    <fill>
      <patternFill patternType="solid">
        <fgColor theme="9"/>
        <bgColor indexed="64"/>
      </patternFill>
    </fill>
    <fill>
      <patternFill patternType="solid">
        <fgColor rgb="FFFF99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0">
    <xf numFmtId="0" fontId="0" fillId="0" borderId="0"/>
    <xf numFmtId="9" fontId="1" fillId="0" borderId="0" applyFont="0" applyFill="0" applyBorder="0" applyAlignment="0" applyProtection="0"/>
    <xf numFmtId="0" fontId="7" fillId="0" borderId="0" applyNumberFormat="0" applyFill="0" applyBorder="0" applyAlignment="0" applyProtection="0"/>
    <xf numFmtId="165" fontId="16" fillId="0" borderId="0" applyFont="0" applyFill="0" applyBorder="0" applyAlignment="0" applyProtection="0"/>
    <xf numFmtId="43" fontId="17" fillId="0" borderId="0" applyFont="0" applyFill="0" applyBorder="0" applyAlignment="0" applyProtection="0"/>
    <xf numFmtId="0" fontId="17" fillId="0" borderId="0"/>
    <xf numFmtId="0" fontId="18" fillId="0" borderId="0"/>
    <xf numFmtId="9" fontId="17" fillId="0" borderId="0" applyFon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cellStyleXfs>
  <cellXfs count="317">
    <xf numFmtId="0" fontId="0" fillId="0" borderId="0" xfId="0"/>
    <xf numFmtId="0" fontId="4" fillId="0" borderId="0" xfId="0" quotePrefix="1" applyFont="1" applyAlignment="1">
      <alignment horizontal="left" vertical="top"/>
    </xf>
    <xf numFmtId="0" fontId="0"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quotePrefix="1" applyFont="1" applyAlignment="1">
      <alignment horizontal="left" vertical="top"/>
    </xf>
    <xf numFmtId="0" fontId="8" fillId="0" borderId="0" xfId="2" applyFont="1" applyAlignment="1">
      <alignment horizontal="left" vertical="top"/>
    </xf>
    <xf numFmtId="0" fontId="2" fillId="0" borderId="0" xfId="0" applyFont="1" applyAlignment="1">
      <alignment vertical="top"/>
    </xf>
    <xf numFmtId="0" fontId="2" fillId="0" borderId="0" xfId="0" quotePrefix="1" applyFont="1" applyAlignment="1">
      <alignment horizontal="left" vertical="top" wrapText="1"/>
    </xf>
    <xf numFmtId="0" fontId="3" fillId="0" borderId="0" xfId="0" applyFont="1" applyAlignment="1">
      <alignment vertical="top"/>
    </xf>
    <xf numFmtId="1" fontId="10" fillId="2" borderId="1" xfId="0" applyNumberFormat="1" applyFont="1" applyFill="1" applyBorder="1" applyAlignment="1">
      <alignment horizontal="center" vertical="center"/>
    </xf>
    <xf numFmtId="164" fontId="11" fillId="2" borderId="1" xfId="0" applyNumberFormat="1" applyFont="1" applyFill="1" applyBorder="1" applyAlignment="1">
      <alignment horizontal="left" vertical="center"/>
    </xf>
    <xf numFmtId="164" fontId="10"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0" fontId="8" fillId="0" borderId="0" xfId="2" quotePrefix="1" applyFont="1" applyAlignment="1">
      <alignment horizontal="left" vertical="top"/>
    </xf>
    <xf numFmtId="0" fontId="14" fillId="3" borderId="2" xfId="0" applyFont="1" applyFill="1" applyBorder="1" applyAlignment="1">
      <alignment horizontal="center" vertical="top" wrapText="1"/>
    </xf>
    <xf numFmtId="0" fontId="14" fillId="3" borderId="3" xfId="0" applyFont="1" applyFill="1" applyBorder="1" applyAlignment="1">
      <alignment horizontal="center" vertical="top" wrapText="1"/>
    </xf>
    <xf numFmtId="0" fontId="14" fillId="3" borderId="3" xfId="0" quotePrefix="1"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4" xfId="0" applyFont="1" applyFill="1" applyBorder="1" applyAlignment="1">
      <alignment vertical="top"/>
    </xf>
    <xf numFmtId="9" fontId="15" fillId="3" borderId="1" xfId="1" applyFont="1" applyFill="1" applyBorder="1" applyAlignment="1">
      <alignment horizontal="center" vertical="top" wrapText="1"/>
    </xf>
    <xf numFmtId="0" fontId="14" fillId="4" borderId="1" xfId="0" applyFont="1" applyFill="1" applyBorder="1" applyAlignment="1">
      <alignment vertical="top"/>
    </xf>
    <xf numFmtId="9" fontId="14" fillId="4" borderId="1" xfId="1" applyFont="1" applyFill="1" applyBorder="1" applyAlignment="1">
      <alignment horizontal="center" vertical="top" wrapText="1"/>
    </xf>
    <xf numFmtId="0" fontId="11" fillId="2" borderId="1" xfId="0" applyFont="1" applyFill="1" applyBorder="1" applyAlignment="1">
      <alignment horizontal="left" vertical="top"/>
    </xf>
    <xf numFmtId="166" fontId="11" fillId="2" borderId="1" xfId="3" applyNumberFormat="1" applyFont="1" applyFill="1" applyBorder="1" applyAlignment="1">
      <alignment vertical="top"/>
    </xf>
    <xf numFmtId="9" fontId="11" fillId="2" borderId="1" xfId="1" applyFont="1" applyFill="1" applyBorder="1" applyAlignment="1">
      <alignment horizontal="center" vertical="top"/>
    </xf>
    <xf numFmtId="0" fontId="4" fillId="0" borderId="0" xfId="0" applyFont="1"/>
    <xf numFmtId="0" fontId="6" fillId="0" borderId="0" xfId="0" applyFont="1"/>
    <xf numFmtId="0" fontId="6" fillId="0" borderId="0" xfId="0" quotePrefix="1" applyFont="1" applyAlignment="1">
      <alignment horizontal="left"/>
    </xf>
    <xf numFmtId="0" fontId="0" fillId="3" borderId="1" xfId="0" applyFill="1" applyBorder="1"/>
    <xf numFmtId="0" fontId="19" fillId="3" borderId="1" xfId="0" applyFont="1" applyFill="1" applyBorder="1" applyAlignment="1">
      <alignment horizontal="center" vertical="top"/>
    </xf>
    <xf numFmtId="0" fontId="20" fillId="0" borderId="1" xfId="0" applyFont="1" applyBorder="1" applyAlignment="1">
      <alignment vertical="top"/>
    </xf>
    <xf numFmtId="167" fontId="20" fillId="0" borderId="1" xfId="0" applyNumberFormat="1" applyFont="1" applyBorder="1" applyAlignment="1">
      <alignment vertical="top"/>
    </xf>
    <xf numFmtId="0" fontId="0" fillId="0" borderId="1" xfId="0" applyBorder="1"/>
    <xf numFmtId="0" fontId="3" fillId="0" borderId="1" xfId="0" applyFont="1" applyFill="1" applyBorder="1"/>
    <xf numFmtId="167" fontId="3" fillId="0" borderId="1" xfId="0" applyNumberFormat="1" applyFont="1" applyBorder="1"/>
    <xf numFmtId="0" fontId="21" fillId="0" borderId="0" xfId="0" applyFont="1" applyAlignment="1">
      <alignment horizontal="center"/>
    </xf>
    <xf numFmtId="0" fontId="3" fillId="0" borderId="0" xfId="0" applyFont="1"/>
    <xf numFmtId="0" fontId="3" fillId="0" borderId="1" xfId="0" applyFont="1" applyBorder="1" applyAlignment="1">
      <alignment vertical="center" wrapText="1"/>
    </xf>
    <xf numFmtId="0" fontId="22"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21" fillId="0" borderId="1" xfId="0" applyFont="1" applyBorder="1" applyAlignment="1">
      <alignment horizontal="center" vertical="center" wrapText="1"/>
    </xf>
    <xf numFmtId="0" fontId="23" fillId="0" borderId="0" xfId="0" applyFont="1"/>
    <xf numFmtId="0" fontId="25" fillId="0" borderId="1" xfId="0" applyFont="1" applyBorder="1" applyAlignment="1">
      <alignment vertical="top"/>
    </xf>
    <xf numFmtId="167" fontId="25" fillId="0" borderId="1" xfId="0" applyNumberFormat="1" applyFont="1" applyBorder="1" applyAlignment="1">
      <alignment vertical="top"/>
    </xf>
    <xf numFmtId="0" fontId="20" fillId="0" borderId="0" xfId="0" quotePrefix="1" applyFont="1" applyAlignment="1">
      <alignment horizontal="left"/>
    </xf>
    <xf numFmtId="0" fontId="0" fillId="0" borderId="0" xfId="0" applyAlignment="1">
      <alignment vertical="top"/>
    </xf>
    <xf numFmtId="0" fontId="23" fillId="0" borderId="0" xfId="0" applyFont="1" applyAlignment="1">
      <alignment vertical="top"/>
    </xf>
    <xf numFmtId="0" fontId="26" fillId="0" borderId="0" xfId="0" applyFont="1" applyAlignment="1">
      <alignment vertical="top"/>
    </xf>
    <xf numFmtId="49" fontId="27" fillId="0" borderId="0" xfId="0" applyNumberFormat="1" applyFont="1" applyAlignment="1">
      <alignment vertical="top"/>
    </xf>
    <xf numFmtId="0" fontId="27" fillId="0" borderId="0" xfId="0" applyFont="1" applyAlignment="1">
      <alignment vertical="top"/>
    </xf>
    <xf numFmtId="0" fontId="27" fillId="0" borderId="0" xfId="0" applyFont="1" applyAlignment="1">
      <alignment horizontal="left" vertical="top"/>
    </xf>
    <xf numFmtId="164" fontId="13" fillId="2" borderId="1" xfId="0" applyNumberFormat="1" applyFont="1" applyFill="1" applyBorder="1" applyAlignment="1">
      <alignment horizontal="center" vertical="center"/>
    </xf>
    <xf numFmtId="0" fontId="3" fillId="3" borderId="1" xfId="0" applyFont="1" applyFill="1" applyBorder="1" applyAlignment="1">
      <alignment vertical="top"/>
    </xf>
    <xf numFmtId="0" fontId="9" fillId="3" borderId="1" xfId="0" applyFont="1" applyFill="1" applyBorder="1" applyAlignment="1">
      <alignment horizontal="center" vertical="top"/>
    </xf>
    <xf numFmtId="0" fontId="9" fillId="3" borderId="1" xfId="0" quotePrefix="1" applyFont="1" applyFill="1" applyBorder="1" applyAlignment="1">
      <alignment horizontal="center" vertical="top"/>
    </xf>
    <xf numFmtId="0" fontId="5" fillId="3" borderId="1" xfId="0" quotePrefix="1" applyFont="1" applyFill="1" applyBorder="1" applyAlignment="1">
      <alignment horizontal="center" vertical="top"/>
    </xf>
    <xf numFmtId="0" fontId="6" fillId="3" borderId="1" xfId="0" applyFont="1" applyFill="1" applyBorder="1" applyAlignment="1">
      <alignment horizontal="center" vertical="top"/>
    </xf>
    <xf numFmtId="0" fontId="6" fillId="3" borderId="1" xfId="0" quotePrefix="1" applyFont="1" applyFill="1" applyBorder="1" applyAlignment="1">
      <alignment horizontal="center" vertical="top"/>
    </xf>
    <xf numFmtId="0" fontId="6" fillId="0" borderId="0" xfId="0" applyFont="1" applyAlignment="1">
      <alignment horizontal="center" vertical="top"/>
    </xf>
    <xf numFmtId="0" fontId="28" fillId="0" borderId="0" xfId="0" applyFont="1" applyAlignment="1">
      <alignment horizontal="left"/>
    </xf>
    <xf numFmtId="0" fontId="29" fillId="0" borderId="0" xfId="0" applyFont="1"/>
    <xf numFmtId="0" fontId="29" fillId="0" borderId="0" xfId="0" applyFont="1" applyAlignment="1">
      <alignment horizontal="left"/>
    </xf>
    <xf numFmtId="0" fontId="30" fillId="0" borderId="0" xfId="0" applyFont="1" applyAlignment="1">
      <alignment horizontal="left"/>
    </xf>
    <xf numFmtId="0" fontId="2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top"/>
    </xf>
    <xf numFmtId="0" fontId="31" fillId="0" borderId="0" xfId="2" applyFont="1" applyAlignment="1">
      <alignment horizontal="left"/>
    </xf>
    <xf numFmtId="0" fontId="4" fillId="0" borderId="0" xfId="0" quotePrefix="1" applyFont="1" applyFill="1" applyAlignment="1">
      <alignment horizontal="left" vertical="top"/>
    </xf>
    <xf numFmtId="0" fontId="4" fillId="0" borderId="0" xfId="0" applyFont="1" applyFill="1" applyAlignment="1">
      <alignment vertical="top"/>
    </xf>
    <xf numFmtId="0" fontId="0" fillId="0" borderId="0" xfId="0" applyFill="1" applyAlignment="1">
      <alignment vertical="top"/>
    </xf>
    <xf numFmtId="0" fontId="6" fillId="0" borderId="0" xfId="0" applyFont="1" applyFill="1" applyAlignment="1">
      <alignment vertical="top"/>
    </xf>
    <xf numFmtId="49" fontId="6" fillId="0" borderId="0" xfId="0" applyNumberFormat="1" applyFont="1" applyFill="1" applyAlignment="1">
      <alignment vertical="top"/>
    </xf>
    <xf numFmtId="0" fontId="6" fillId="0" borderId="0" xfId="0" quotePrefix="1" applyFont="1" applyFill="1" applyAlignment="1">
      <alignment horizontal="left" vertical="top"/>
    </xf>
    <xf numFmtId="0" fontId="5" fillId="0" borderId="0" xfId="0" quotePrefix="1" applyFont="1" applyFill="1" applyAlignment="1">
      <alignment horizontal="left" vertical="top"/>
    </xf>
    <xf numFmtId="0" fontId="33" fillId="0" borderId="0" xfId="0" quotePrefix="1" applyFont="1" applyFill="1" applyAlignment="1">
      <alignment horizontal="left" vertical="top"/>
    </xf>
    <xf numFmtId="0" fontId="5" fillId="0" borderId="0" xfId="0" applyFont="1" applyFill="1" applyAlignment="1">
      <alignment vertical="top"/>
    </xf>
    <xf numFmtId="49" fontId="5" fillId="0" borderId="0" xfId="0" applyNumberFormat="1" applyFont="1" applyFill="1" applyAlignment="1">
      <alignment vertical="top"/>
    </xf>
    <xf numFmtId="0" fontId="5" fillId="0" borderId="0" xfId="0" applyFont="1" applyFill="1" applyAlignment="1">
      <alignment horizontal="right"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pplyBorder="1" applyAlignment="1"/>
    <xf numFmtId="0" fontId="13" fillId="0" borderId="0" xfId="0" quotePrefix="1" applyFont="1" applyBorder="1" applyAlignment="1">
      <alignment horizontal="left"/>
    </xf>
    <xf numFmtId="0" fontId="13" fillId="0" borderId="0" xfId="0" quotePrefix="1" applyFont="1" applyAlignment="1">
      <alignment horizontal="left" vertical="top"/>
    </xf>
    <xf numFmtId="0" fontId="33" fillId="0" borderId="0" xfId="0" applyFont="1" applyFill="1" applyAlignment="1">
      <alignment vertical="top"/>
    </xf>
    <xf numFmtId="0" fontId="34" fillId="3" borderId="6" xfId="0" applyFont="1" applyFill="1" applyBorder="1" applyAlignment="1">
      <alignment horizontal="center" vertical="top"/>
    </xf>
    <xf numFmtId="0" fontId="36" fillId="0" borderId="0" xfId="0" applyFont="1" applyFill="1" applyAlignment="1">
      <alignment vertical="top"/>
    </xf>
    <xf numFmtId="0" fontId="3" fillId="3" borderId="0" xfId="0" applyFont="1" applyFill="1" applyBorder="1" applyAlignment="1">
      <alignment horizontal="center" vertical="top"/>
    </xf>
    <xf numFmtId="0" fontId="14" fillId="3" borderId="13" xfId="0" quotePrefix="1" applyNumberFormat="1" applyFont="1" applyFill="1" applyBorder="1" applyAlignment="1">
      <alignment horizontal="center" vertical="top"/>
    </xf>
    <xf numFmtId="0" fontId="14" fillId="3" borderId="1" xfId="0" quotePrefix="1" applyNumberFormat="1" applyFont="1" applyFill="1" applyBorder="1" applyAlignment="1">
      <alignment horizontal="center" vertical="top"/>
    </xf>
    <xf numFmtId="0" fontId="38" fillId="3" borderId="1" xfId="0" quotePrefix="1" applyNumberFormat="1" applyFont="1" applyFill="1" applyBorder="1" applyAlignment="1">
      <alignment horizontal="center" vertical="top"/>
    </xf>
    <xf numFmtId="0" fontId="0" fillId="0" borderId="0" xfId="0" applyFill="1" applyAlignment="1">
      <alignment horizontal="center" vertical="top"/>
    </xf>
    <xf numFmtId="0" fontId="0" fillId="0" borderId="1" xfId="0" applyBorder="1" applyAlignment="1">
      <alignment horizontal="center"/>
    </xf>
    <xf numFmtId="41" fontId="1" fillId="0" borderId="1" xfId="9" applyNumberFormat="1" applyFont="1" applyFill="1" applyBorder="1" applyAlignment="1">
      <alignment vertical="top"/>
    </xf>
    <xf numFmtId="168" fontId="39" fillId="5" borderId="1" xfId="0" quotePrefix="1" applyNumberFormat="1" applyFont="1" applyFill="1" applyBorder="1" applyAlignment="1">
      <alignment horizontal="right" vertical="top"/>
    </xf>
    <xf numFmtId="3" fontId="14" fillId="0" borderId="9" xfId="0" applyNumberFormat="1" applyFont="1" applyFill="1" applyBorder="1" applyAlignment="1">
      <alignment horizontal="left" vertical="top"/>
    </xf>
    <xf numFmtId="41" fontId="3" fillId="0" borderId="1" xfId="9" applyNumberFormat="1" applyFont="1" applyFill="1" applyBorder="1" applyAlignment="1">
      <alignment vertical="top"/>
    </xf>
    <xf numFmtId="168" fontId="38" fillId="5" borderId="1" xfId="0" quotePrefix="1" applyNumberFormat="1" applyFont="1" applyFill="1" applyBorder="1" applyAlignment="1">
      <alignment horizontal="right" vertical="top"/>
    </xf>
    <xf numFmtId="0" fontId="3" fillId="0" borderId="0" xfId="0" applyFont="1" applyFill="1" applyAlignment="1">
      <alignment vertical="top"/>
    </xf>
    <xf numFmtId="3" fontId="40" fillId="0" borderId="5" xfId="0" quotePrefix="1" applyNumberFormat="1" applyFont="1" applyFill="1" applyBorder="1" applyAlignment="1">
      <alignment horizontal="left" vertical="top"/>
    </xf>
    <xf numFmtId="3" fontId="40" fillId="0" borderId="2" xfId="0" applyNumberFormat="1" applyFont="1" applyFill="1" applyBorder="1" applyAlignment="1">
      <alignment horizontal="right" vertical="top"/>
    </xf>
    <xf numFmtId="3" fontId="40" fillId="5" borderId="2" xfId="0" applyNumberFormat="1" applyFont="1" applyFill="1" applyBorder="1" applyAlignment="1">
      <alignment horizontal="right" vertical="top"/>
    </xf>
    <xf numFmtId="0" fontId="41" fillId="0" borderId="0" xfId="0" applyFont="1" applyFill="1" applyBorder="1" applyAlignment="1">
      <alignment vertical="top"/>
    </xf>
    <xf numFmtId="3" fontId="40" fillId="0" borderId="13" xfId="0" quotePrefix="1" applyNumberFormat="1" applyFont="1" applyFill="1" applyBorder="1" applyAlignment="1">
      <alignment horizontal="left" vertical="top"/>
    </xf>
    <xf numFmtId="3" fontId="40" fillId="0" borderId="4" xfId="0" applyNumberFormat="1" applyFont="1" applyFill="1" applyBorder="1" applyAlignment="1">
      <alignment horizontal="right" vertical="top"/>
    </xf>
    <xf numFmtId="168" fontId="40" fillId="5" borderId="4" xfId="0" applyNumberFormat="1" applyFont="1" applyFill="1" applyBorder="1" applyAlignment="1">
      <alignment horizontal="right" vertical="top"/>
    </xf>
    <xf numFmtId="0" fontId="34" fillId="3" borderId="5" xfId="0" applyFont="1" applyFill="1" applyBorder="1" applyAlignment="1">
      <alignment horizontal="center" vertical="top"/>
    </xf>
    <xf numFmtId="0" fontId="14" fillId="3" borderId="1" xfId="0" applyNumberFormat="1" applyFont="1" applyFill="1" applyBorder="1" applyAlignment="1">
      <alignment horizontal="center" vertical="top"/>
    </xf>
    <xf numFmtId="0" fontId="14" fillId="3" borderId="1" xfId="0" applyFont="1" applyFill="1" applyBorder="1" applyAlignment="1">
      <alignment horizontal="center" vertical="top"/>
    </xf>
    <xf numFmtId="0" fontId="38" fillId="3" borderId="1" xfId="0" applyNumberFormat="1" applyFont="1" applyFill="1" applyBorder="1" applyAlignment="1">
      <alignment horizontal="center" vertical="top"/>
    </xf>
    <xf numFmtId="0" fontId="38" fillId="3" borderId="1" xfId="0" applyFont="1" applyFill="1" applyBorder="1" applyAlignment="1">
      <alignment horizontal="center" vertical="top"/>
    </xf>
    <xf numFmtId="169" fontId="41" fillId="0" borderId="2" xfId="0" applyNumberFormat="1" applyFont="1" applyFill="1" applyBorder="1" applyAlignment="1">
      <alignment vertical="top"/>
    </xf>
    <xf numFmtId="169" fontId="41" fillId="5" borderId="2" xfId="0" applyNumberFormat="1" applyFont="1" applyFill="1" applyBorder="1" applyAlignment="1">
      <alignment vertical="top"/>
    </xf>
    <xf numFmtId="0" fontId="42" fillId="3" borderId="1" xfId="0" applyFont="1" applyFill="1" applyBorder="1" applyAlignment="1">
      <alignment horizontal="center" vertical="top"/>
    </xf>
    <xf numFmtId="0" fontId="0" fillId="0" borderId="1" xfId="0" applyFill="1" applyBorder="1" applyAlignment="1">
      <alignment horizontal="center" vertical="top"/>
    </xf>
    <xf numFmtId="169" fontId="1" fillId="0" borderId="1" xfId="9" applyNumberFormat="1" applyFont="1" applyBorder="1" applyAlignment="1">
      <alignment vertical="top"/>
    </xf>
    <xf numFmtId="0" fontId="37" fillId="5" borderId="1" xfId="0" applyFont="1" applyFill="1" applyBorder="1" applyAlignment="1">
      <alignment horizontal="center" vertical="top"/>
    </xf>
    <xf numFmtId="170" fontId="37" fillId="5" borderId="1" xfId="9" applyNumberFormat="1" applyFont="1" applyFill="1" applyBorder="1" applyAlignment="1">
      <alignment vertical="top"/>
    </xf>
    <xf numFmtId="169" fontId="0" fillId="0" borderId="1" xfId="9" applyNumberFormat="1" applyFont="1" applyBorder="1"/>
    <xf numFmtId="0" fontId="41" fillId="0" borderId="2" xfId="0" applyFont="1" applyFill="1" applyBorder="1" applyAlignment="1">
      <alignment horizontal="center" vertical="top"/>
    </xf>
    <xf numFmtId="0" fontId="41" fillId="5" borderId="2" xfId="0" applyFont="1" applyFill="1" applyBorder="1" applyAlignment="1">
      <alignment horizontal="center" vertical="top"/>
    </xf>
    <xf numFmtId="0" fontId="41" fillId="0" borderId="4" xfId="0" applyFont="1" applyFill="1" applyBorder="1" applyAlignment="1">
      <alignment horizontal="center" vertical="top"/>
    </xf>
    <xf numFmtId="0" fontId="41" fillId="5" borderId="4" xfId="0" applyFont="1" applyFill="1" applyBorder="1" applyAlignment="1">
      <alignment horizontal="center" vertical="top"/>
    </xf>
    <xf numFmtId="3" fontId="40" fillId="5" borderId="4" xfId="0" applyNumberFormat="1" applyFont="1" applyFill="1" applyBorder="1" applyAlignment="1">
      <alignment horizontal="right" vertical="top"/>
    </xf>
    <xf numFmtId="169" fontId="37" fillId="5" borderId="1" xfId="9" applyNumberFormat="1" applyFont="1" applyFill="1" applyBorder="1" applyAlignment="1">
      <alignment vertical="top"/>
    </xf>
    <xf numFmtId="169" fontId="41" fillId="5" borderId="2" xfId="9" applyNumberFormat="1" applyFont="1" applyFill="1" applyBorder="1" applyAlignment="1">
      <alignment vertical="top"/>
    </xf>
    <xf numFmtId="170" fontId="41" fillId="5" borderId="2" xfId="9" applyNumberFormat="1" applyFont="1" applyFill="1" applyBorder="1" applyAlignment="1">
      <alignment vertical="top"/>
    </xf>
    <xf numFmtId="0" fontId="0" fillId="0" borderId="0" xfId="0" applyFill="1" applyBorder="1" applyAlignment="1">
      <alignment vertical="top"/>
    </xf>
    <xf numFmtId="169" fontId="41" fillId="5" borderId="4" xfId="9" applyNumberFormat="1" applyFont="1" applyFill="1" applyBorder="1" applyAlignment="1">
      <alignment vertical="top"/>
    </xf>
    <xf numFmtId="170" fontId="37" fillId="5" borderId="4" xfId="9" applyNumberFormat="1" applyFont="1" applyFill="1" applyBorder="1" applyAlignment="1">
      <alignment vertical="top"/>
    </xf>
    <xf numFmtId="3" fontId="40" fillId="0" borderId="0" xfId="0" quotePrefix="1" applyNumberFormat="1" applyFont="1" applyFill="1" applyBorder="1" applyAlignment="1">
      <alignment horizontal="left" vertical="top"/>
    </xf>
    <xf numFmtId="0" fontId="41" fillId="0" borderId="0" xfId="0" applyFont="1" applyFill="1" applyBorder="1" applyAlignment="1">
      <alignment horizontal="center" vertical="top"/>
    </xf>
    <xf numFmtId="169" fontId="41" fillId="0" borderId="0" xfId="9" applyNumberFormat="1" applyFont="1" applyFill="1" applyBorder="1" applyAlignment="1">
      <alignment vertical="top"/>
    </xf>
    <xf numFmtId="170" fontId="37" fillId="0" borderId="0" xfId="9" applyNumberFormat="1" applyFont="1" applyFill="1" applyBorder="1" applyAlignment="1">
      <alignment vertical="top"/>
    </xf>
    <xf numFmtId="0" fontId="41" fillId="0" borderId="0" xfId="0" applyFont="1" applyFill="1" applyAlignment="1">
      <alignment vertical="top"/>
    </xf>
    <xf numFmtId="0" fontId="2" fillId="0" borderId="1" xfId="0" applyFont="1" applyFill="1" applyBorder="1" applyAlignment="1">
      <alignment horizontal="center" vertical="top"/>
    </xf>
    <xf numFmtId="0" fontId="2" fillId="0" borderId="0" xfId="0" applyFont="1" applyFill="1" applyAlignment="1">
      <alignment vertical="top"/>
    </xf>
    <xf numFmtId="0" fontId="3" fillId="3" borderId="11" xfId="0" applyFont="1" applyFill="1" applyBorder="1" applyAlignment="1">
      <alignment horizontal="center" vertical="top"/>
    </xf>
    <xf numFmtId="0" fontId="42" fillId="3" borderId="1" xfId="0" applyFont="1" applyFill="1" applyBorder="1" applyAlignment="1">
      <alignment horizontal="center" vertical="top" wrapText="1"/>
    </xf>
    <xf numFmtId="3" fontId="10" fillId="5" borderId="9" xfId="0" applyNumberFormat="1" applyFont="1" applyFill="1" applyBorder="1" applyAlignment="1">
      <alignment horizontal="left" vertical="top"/>
    </xf>
    <xf numFmtId="0" fontId="37" fillId="5" borderId="1" xfId="0" applyFont="1" applyFill="1" applyBorder="1" applyAlignment="1">
      <alignment vertical="top"/>
    </xf>
    <xf numFmtId="164" fontId="37" fillId="5" borderId="1" xfId="0" applyNumberFormat="1" applyFont="1" applyFill="1" applyBorder="1" applyAlignment="1">
      <alignment vertical="top"/>
    </xf>
    <xf numFmtId="171" fontId="37" fillId="5" borderId="1" xfId="1" applyNumberFormat="1" applyFont="1" applyFill="1" applyBorder="1" applyAlignment="1">
      <alignment vertical="top"/>
    </xf>
    <xf numFmtId="3" fontId="40" fillId="5" borderId="5" xfId="0" quotePrefix="1" applyNumberFormat="1" applyFont="1" applyFill="1" applyBorder="1" applyAlignment="1">
      <alignment horizontal="left" vertical="top"/>
    </xf>
    <xf numFmtId="0" fontId="41" fillId="5" borderId="2" xfId="0" applyFont="1" applyFill="1" applyBorder="1" applyAlignment="1">
      <alignment vertical="top"/>
    </xf>
    <xf numFmtId="171" fontId="37" fillId="5" borderId="2" xfId="1" applyNumberFormat="1" applyFont="1" applyFill="1" applyBorder="1" applyAlignment="1">
      <alignment vertical="top"/>
    </xf>
    <xf numFmtId="3" fontId="40" fillId="5" borderId="13" xfId="0" quotePrefix="1" applyNumberFormat="1" applyFont="1" applyFill="1" applyBorder="1" applyAlignment="1">
      <alignment horizontal="left" vertical="top"/>
    </xf>
    <xf numFmtId="0" fontId="37" fillId="5" borderId="4" xfId="0" applyFont="1" applyFill="1" applyBorder="1" applyAlignment="1">
      <alignment vertical="top"/>
    </xf>
    <xf numFmtId="164" fontId="37" fillId="5" borderId="4" xfId="0" applyNumberFormat="1" applyFont="1" applyFill="1" applyBorder="1" applyAlignment="1">
      <alignment vertical="top"/>
    </xf>
    <xf numFmtId="171" fontId="37" fillId="5" borderId="4" xfId="1" applyNumberFormat="1" applyFont="1" applyFill="1" applyBorder="1" applyAlignment="1">
      <alignment vertical="top"/>
    </xf>
    <xf numFmtId="169" fontId="5" fillId="0" borderId="0" xfId="0" applyNumberFormat="1" applyFont="1" applyFill="1" applyAlignment="1">
      <alignment vertical="top"/>
    </xf>
    <xf numFmtId="169" fontId="5" fillId="0" borderId="0" xfId="9" applyNumberFormat="1" applyFont="1" applyFill="1" applyAlignment="1">
      <alignment vertical="top"/>
    </xf>
    <xf numFmtId="0" fontId="44" fillId="0" borderId="0" xfId="5" applyFont="1" applyAlignment="1">
      <alignment vertical="top"/>
    </xf>
    <xf numFmtId="0" fontId="45" fillId="0" borderId="0" xfId="5" applyFont="1" applyAlignment="1">
      <alignment vertical="top"/>
    </xf>
    <xf numFmtId="0" fontId="20" fillId="0" borderId="0" xfId="5" applyFont="1" applyAlignment="1">
      <alignment vertical="top"/>
    </xf>
    <xf numFmtId="0" fontId="20" fillId="0" borderId="0" xfId="5" applyFont="1" applyBorder="1" applyAlignment="1">
      <alignment vertical="top"/>
    </xf>
    <xf numFmtId="0" fontId="12" fillId="0" borderId="0" xfId="0" quotePrefix="1" applyFont="1" applyAlignment="1">
      <alignment horizontal="left"/>
    </xf>
    <xf numFmtId="171" fontId="47" fillId="3" borderId="1" xfId="5" quotePrefix="1" applyNumberFormat="1" applyFont="1" applyFill="1" applyBorder="1" applyAlignment="1">
      <alignment horizontal="center" vertical="top" wrapText="1"/>
    </xf>
    <xf numFmtId="0" fontId="47" fillId="3" borderId="1" xfId="5" quotePrefix="1" applyFont="1" applyFill="1" applyBorder="1" applyAlignment="1">
      <alignment horizontal="center" vertical="top" wrapText="1"/>
    </xf>
    <xf numFmtId="0" fontId="19" fillId="0" borderId="0" xfId="5" applyFont="1" applyAlignment="1">
      <alignment horizontal="center" vertical="top"/>
    </xf>
    <xf numFmtId="0" fontId="19" fillId="0" borderId="0" xfId="5" applyFont="1" applyBorder="1" applyAlignment="1">
      <alignment horizontal="center" vertical="top"/>
    </xf>
    <xf numFmtId="171" fontId="25" fillId="3" borderId="1" xfId="5" quotePrefix="1" applyNumberFormat="1" applyFont="1" applyFill="1" applyBorder="1" applyAlignment="1">
      <alignment horizontal="center" vertical="top" wrapText="1"/>
    </xf>
    <xf numFmtId="0" fontId="25" fillId="3" borderId="1" xfId="5" quotePrefix="1" applyFont="1" applyFill="1" applyBorder="1" applyAlignment="1">
      <alignment horizontal="center" vertical="top" wrapText="1"/>
    </xf>
    <xf numFmtId="0" fontId="25" fillId="3" borderId="1" xfId="5" quotePrefix="1" applyFont="1" applyFill="1" applyBorder="1" applyAlignment="1">
      <alignment horizontal="center" vertical="top"/>
    </xf>
    <xf numFmtId="0" fontId="25" fillId="0" borderId="0" xfId="5" applyFont="1" applyAlignment="1">
      <alignment horizontal="center" vertical="top"/>
    </xf>
    <xf numFmtId="0" fontId="25" fillId="0" borderId="0" xfId="5" applyFont="1" applyBorder="1" applyAlignment="1">
      <alignment horizontal="center" vertical="top"/>
    </xf>
    <xf numFmtId="3" fontId="10" fillId="0" borderId="7" xfId="0" quotePrefix="1" applyNumberFormat="1" applyFont="1" applyFill="1" applyBorder="1" applyAlignment="1">
      <alignment vertical="top"/>
    </xf>
    <xf numFmtId="172" fontId="10" fillId="5" borderId="1" xfId="0" applyNumberFormat="1" applyFont="1" applyFill="1" applyBorder="1" applyAlignment="1">
      <alignment vertical="top"/>
    </xf>
    <xf numFmtId="172" fontId="20" fillId="5" borderId="1" xfId="7" applyNumberFormat="1" applyFont="1" applyFill="1" applyBorder="1" applyAlignment="1">
      <alignment vertical="top"/>
    </xf>
    <xf numFmtId="166" fontId="20" fillId="5" borderId="1" xfId="5" applyNumberFormat="1" applyFont="1" applyFill="1" applyBorder="1"/>
    <xf numFmtId="3" fontId="10" fillId="0" borderId="7" xfId="0" quotePrefix="1" applyNumberFormat="1" applyFont="1" applyFill="1" applyBorder="1" applyAlignment="1">
      <alignment horizontal="left" vertical="top"/>
    </xf>
    <xf numFmtId="0" fontId="14" fillId="0" borderId="1" xfId="5" applyFont="1" applyFill="1" applyBorder="1" applyAlignment="1">
      <alignment horizontal="left" vertical="top"/>
    </xf>
    <xf numFmtId="172" fontId="14" fillId="5" borderId="1" xfId="0" applyNumberFormat="1" applyFont="1" applyFill="1" applyBorder="1" applyAlignment="1">
      <alignment vertical="top"/>
    </xf>
    <xf numFmtId="172" fontId="19" fillId="5" borderId="1" xfId="7" applyNumberFormat="1" applyFont="1" applyFill="1" applyBorder="1" applyAlignment="1">
      <alignment vertical="top"/>
    </xf>
    <xf numFmtId="166" fontId="19" fillId="5" borderId="1" xfId="5" applyNumberFormat="1" applyFont="1" applyFill="1" applyBorder="1"/>
    <xf numFmtId="0" fontId="19" fillId="0" borderId="0" xfId="5" applyFont="1" applyAlignment="1">
      <alignment vertical="top"/>
    </xf>
    <xf numFmtId="0" fontId="19" fillId="0" borderId="0" xfId="5" applyFont="1" applyBorder="1" applyAlignment="1">
      <alignment vertical="top"/>
    </xf>
    <xf numFmtId="0" fontId="13" fillId="0" borderId="0" xfId="5" applyFont="1" applyAlignment="1">
      <alignment horizontal="right" vertical="top"/>
    </xf>
    <xf numFmtId="166" fontId="13" fillId="0" borderId="0" xfId="5" applyNumberFormat="1" applyFont="1" applyAlignment="1">
      <alignment vertical="top"/>
    </xf>
    <xf numFmtId="166" fontId="13" fillId="0" borderId="0" xfId="9" applyNumberFormat="1" applyFont="1" applyAlignment="1">
      <alignment vertical="top"/>
    </xf>
    <xf numFmtId="172" fontId="13" fillId="0" borderId="0" xfId="5" applyNumberFormat="1" applyFont="1" applyAlignment="1">
      <alignment vertical="top"/>
    </xf>
    <xf numFmtId="0" fontId="13" fillId="0" borderId="0" xfId="5" applyFont="1" applyAlignment="1">
      <alignment vertical="top"/>
    </xf>
    <xf numFmtId="0" fontId="13" fillId="0" borderId="0" xfId="5" applyFont="1" applyBorder="1" applyAlignment="1">
      <alignment vertical="top"/>
    </xf>
    <xf numFmtId="164" fontId="13" fillId="0" borderId="0" xfId="5" applyNumberFormat="1" applyFont="1" applyAlignment="1">
      <alignment vertical="top"/>
    </xf>
    <xf numFmtId="169" fontId="13" fillId="0" borderId="0" xfId="4" applyNumberFormat="1" applyFont="1" applyAlignment="1">
      <alignment vertical="top"/>
    </xf>
    <xf numFmtId="1" fontId="13" fillId="0" borderId="0" xfId="7" applyNumberFormat="1" applyFont="1" applyAlignment="1">
      <alignment vertical="top"/>
    </xf>
    <xf numFmtId="171" fontId="20" fillId="0" borderId="0" xfId="5" applyNumberFormat="1" applyFont="1" applyAlignment="1">
      <alignment vertical="top"/>
    </xf>
    <xf numFmtId="164" fontId="20" fillId="0" borderId="0" xfId="5" applyNumberFormat="1" applyFont="1" applyAlignment="1">
      <alignment vertical="top"/>
    </xf>
    <xf numFmtId="171" fontId="13" fillId="0" borderId="0" xfId="7" applyNumberFormat="1" applyFont="1" applyAlignment="1">
      <alignment vertical="top"/>
    </xf>
    <xf numFmtId="164" fontId="13" fillId="0" borderId="0" xfId="7" applyNumberFormat="1" applyFont="1" applyAlignment="1">
      <alignment vertical="top"/>
    </xf>
    <xf numFmtId="0" fontId="48" fillId="3" borderId="1" xfId="5" quotePrefix="1" applyFont="1" applyFill="1" applyBorder="1" applyAlignment="1">
      <alignment horizontal="center" vertical="top" wrapText="1"/>
    </xf>
    <xf numFmtId="171" fontId="15" fillId="3" borderId="1" xfId="5" quotePrefix="1" applyNumberFormat="1" applyFont="1" applyFill="1" applyBorder="1" applyAlignment="1">
      <alignment horizontal="center" vertical="top"/>
    </xf>
    <xf numFmtId="0" fontId="15" fillId="3" borderId="1" xfId="5" quotePrefix="1" applyFont="1" applyFill="1" applyBorder="1" applyAlignment="1">
      <alignment horizontal="center" vertical="top" wrapText="1"/>
    </xf>
    <xf numFmtId="0" fontId="15" fillId="3" borderId="1" xfId="5" quotePrefix="1" applyFont="1" applyFill="1" applyBorder="1" applyAlignment="1">
      <alignment horizontal="center" vertical="top"/>
    </xf>
    <xf numFmtId="171" fontId="48" fillId="3" borderId="1" xfId="5" quotePrefix="1" applyNumberFormat="1" applyFont="1" applyFill="1" applyBorder="1" applyAlignment="1">
      <alignment horizontal="center" vertical="top" wrapText="1"/>
    </xf>
    <xf numFmtId="0" fontId="44" fillId="0" borderId="0" xfId="0" applyFont="1" applyAlignment="1"/>
    <xf numFmtId="0" fontId="39" fillId="0" borderId="0" xfId="0" applyFont="1" applyAlignment="1">
      <alignment horizontal="center" vertical="top" wrapText="1"/>
    </xf>
    <xf numFmtId="0" fontId="20" fillId="0" borderId="0" xfId="0" applyFont="1" applyAlignment="1">
      <alignment vertical="top"/>
    </xf>
    <xf numFmtId="0" fontId="39" fillId="0" borderId="0" xfId="0" applyFont="1"/>
    <xf numFmtId="0" fontId="49" fillId="6" borderId="1" xfId="0" quotePrefix="1" applyFont="1" applyFill="1" applyBorder="1" applyAlignment="1">
      <alignment horizontal="center" vertical="top" wrapText="1"/>
    </xf>
    <xf numFmtId="0" fontId="14" fillId="6" borderId="1" xfId="0" quotePrefix="1" applyFont="1" applyFill="1" applyBorder="1" applyAlignment="1">
      <alignment horizontal="center" vertical="top" wrapText="1"/>
    </xf>
    <xf numFmtId="10" fontId="49" fillId="5" borderId="1" xfId="7" applyNumberFormat="1" applyFont="1" applyFill="1" applyBorder="1"/>
    <xf numFmtId="0" fontId="0" fillId="0" borderId="0" xfId="0" applyBorder="1"/>
    <xf numFmtId="0" fontId="50" fillId="0" borderId="0" xfId="0" applyFont="1" applyFill="1" applyBorder="1" applyAlignment="1"/>
    <xf numFmtId="0" fontId="39" fillId="0" borderId="0" xfId="0" applyFont="1" applyFill="1" applyBorder="1" applyAlignment="1">
      <alignment horizontal="center" vertical="top" wrapText="1"/>
    </xf>
    <xf numFmtId="0" fontId="20" fillId="0" borderId="0" xfId="0" applyFont="1" applyFill="1" applyBorder="1" applyAlignment="1">
      <alignment vertical="top"/>
    </xf>
    <xf numFmtId="0" fontId="10" fillId="0" borderId="14" xfId="0" quotePrefix="1" applyFont="1" applyFill="1" applyBorder="1" applyAlignment="1">
      <alignment horizontal="center" vertical="top" wrapText="1"/>
    </xf>
    <xf numFmtId="10" fontId="49" fillId="0" borderId="14" xfId="7" applyNumberFormat="1" applyFont="1" applyFill="1" applyBorder="1"/>
    <xf numFmtId="0" fontId="0" fillId="0" borderId="0" xfId="0" applyFill="1" applyBorder="1"/>
    <xf numFmtId="0" fontId="46" fillId="4" borderId="1" xfId="5" applyFont="1" applyFill="1" applyBorder="1" applyAlignment="1">
      <alignment horizontal="center" vertical="center"/>
    </xf>
    <xf numFmtId="0" fontId="15" fillId="6" borderId="1" xfId="0" quotePrefix="1" applyFont="1" applyFill="1" applyBorder="1" applyAlignment="1">
      <alignment horizontal="center" vertical="top" wrapText="1"/>
    </xf>
    <xf numFmtId="0" fontId="12" fillId="6" borderId="1" xfId="0" quotePrefix="1" applyFont="1" applyFill="1" applyBorder="1" applyAlignment="1">
      <alignment horizontal="center" vertical="top" wrapText="1"/>
    </xf>
    <xf numFmtId="171" fontId="10" fillId="0" borderId="1" xfId="7" applyNumberFormat="1" applyFont="1" applyBorder="1" applyAlignment="1">
      <alignment vertical="top"/>
    </xf>
    <xf numFmtId="171" fontId="10" fillId="5" borderId="1" xfId="7" applyNumberFormat="1" applyFont="1" applyFill="1" applyBorder="1"/>
    <xf numFmtId="10" fontId="12" fillId="5" borderId="1" xfId="7" applyNumberFormat="1" applyFont="1" applyFill="1" applyBorder="1"/>
    <xf numFmtId="0" fontId="14" fillId="0" borderId="1" xfId="5" quotePrefix="1" applyFont="1" applyFill="1" applyBorder="1" applyAlignment="1">
      <alignment horizontal="left" vertical="top"/>
    </xf>
    <xf numFmtId="171" fontId="14" fillId="0" borderId="1" xfId="7" applyNumberFormat="1" applyFont="1" applyBorder="1" applyAlignment="1">
      <alignment vertical="top"/>
    </xf>
    <xf numFmtId="171" fontId="14" fillId="5" borderId="1" xfId="7" applyNumberFormat="1" applyFont="1" applyFill="1" applyBorder="1"/>
    <xf numFmtId="171" fontId="13" fillId="0" borderId="0" xfId="0" applyNumberFormat="1" applyFont="1" applyAlignment="1">
      <alignment horizontal="right" vertical="top" wrapText="1"/>
    </xf>
    <xf numFmtId="0" fontId="46" fillId="4" borderId="1" xfId="0" quotePrefix="1" applyFont="1" applyFill="1" applyBorder="1" applyAlignment="1">
      <alignment horizontal="center" vertical="top" wrapText="1"/>
    </xf>
    <xf numFmtId="171" fontId="14" fillId="0" borderId="1" xfId="7" applyNumberFormat="1" applyFont="1" applyBorder="1"/>
    <xf numFmtId="10" fontId="49" fillId="0" borderId="1" xfId="7" applyNumberFormat="1" applyFont="1" applyBorder="1"/>
    <xf numFmtId="0" fontId="12" fillId="0" borderId="0" xfId="0" applyFont="1"/>
    <xf numFmtId="0" fontId="44" fillId="0" borderId="0" xfId="0" quotePrefix="1" applyFont="1" applyAlignment="1">
      <alignment horizontal="left" vertical="top"/>
    </xf>
    <xf numFmtId="0" fontId="13" fillId="0" borderId="0" xfId="0" quotePrefix="1" applyFont="1" applyAlignment="1">
      <alignment horizontal="center" vertical="top" wrapText="1"/>
    </xf>
    <xf numFmtId="0" fontId="0" fillId="0" borderId="0" xfId="0" applyAlignment="1">
      <alignment horizontal="center"/>
    </xf>
    <xf numFmtId="0" fontId="3" fillId="3" borderId="1" xfId="0" applyFont="1"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1" xfId="0" quotePrefix="1" applyFont="1" applyFill="1" applyBorder="1" applyAlignment="1">
      <alignment horizontal="center" vertical="top" wrapText="1"/>
    </xf>
    <xf numFmtId="0" fontId="3" fillId="3" borderId="1" xfId="0" quotePrefix="1" applyFont="1" applyFill="1" applyBorder="1" applyAlignment="1">
      <alignment horizontal="center" vertical="top" wrapText="1"/>
    </xf>
    <xf numFmtId="173" fontId="20" fillId="0" borderId="1" xfId="0" applyNumberFormat="1" applyFont="1" applyBorder="1" applyAlignment="1">
      <alignment horizontal="right" vertical="top"/>
    </xf>
    <xf numFmtId="168" fontId="20" fillId="0" borderId="1" xfId="0" applyNumberFormat="1" applyFont="1" applyBorder="1" applyAlignment="1">
      <alignment horizontal="right" vertical="top"/>
    </xf>
    <xf numFmtId="4" fontId="20" fillId="5" borderId="1" xfId="0" applyNumberFormat="1" applyFont="1" applyFill="1" applyBorder="1" applyAlignment="1">
      <alignment horizontal="right" vertical="top"/>
    </xf>
    <xf numFmtId="168" fontId="20" fillId="5" borderId="1" xfId="0" applyNumberFormat="1" applyFont="1" applyFill="1" applyBorder="1" applyAlignment="1">
      <alignment horizontal="right" vertical="top"/>
    </xf>
    <xf numFmtId="2" fontId="0" fillId="0" borderId="0" xfId="0" applyNumberFormat="1"/>
    <xf numFmtId="2" fontId="0" fillId="0" borderId="1" xfId="0" applyNumberFormat="1" applyFont="1" applyBorder="1"/>
    <xf numFmtId="0" fontId="0" fillId="0" borderId="1" xfId="0" applyFont="1" applyBorder="1"/>
    <xf numFmtId="168" fontId="0" fillId="0" borderId="1" xfId="0" applyNumberFormat="1" applyFont="1" applyBorder="1" applyAlignment="1">
      <alignment horizontal="right" vertical="top"/>
    </xf>
    <xf numFmtId="173" fontId="0" fillId="0" borderId="1" xfId="0" applyNumberFormat="1" applyFont="1" applyBorder="1" applyAlignment="1">
      <alignment horizontal="right" vertical="top"/>
    </xf>
    <xf numFmtId="0" fontId="20" fillId="0" borderId="1" xfId="0" applyFont="1" applyFill="1" applyBorder="1" applyAlignment="1">
      <alignment vertical="top"/>
    </xf>
    <xf numFmtId="173" fontId="0" fillId="0" borderId="1" xfId="0" applyNumberFormat="1" applyFont="1" applyBorder="1"/>
    <xf numFmtId="0" fontId="13" fillId="0" borderId="0" xfId="0" applyFont="1" applyAlignment="1">
      <alignment horizontal="right" vertical="top"/>
    </xf>
    <xf numFmtId="4" fontId="13" fillId="0" borderId="0" xfId="0" applyNumberFormat="1" applyFont="1" applyAlignment="1">
      <alignment horizontal="right" vertical="top"/>
    </xf>
    <xf numFmtId="0" fontId="20" fillId="0" borderId="0" xfId="0" applyFont="1" applyAlignment="1">
      <alignment horizontal="right" vertical="top"/>
    </xf>
    <xf numFmtId="0" fontId="52" fillId="0" borderId="0" xfId="0" applyFont="1" applyFill="1"/>
    <xf numFmtId="0" fontId="3" fillId="0" borderId="0" xfId="0" applyFont="1" applyFill="1"/>
    <xf numFmtId="168" fontId="0" fillId="0" borderId="1" xfId="0" applyNumberFormat="1" applyFont="1" applyBorder="1"/>
    <xf numFmtId="0" fontId="2" fillId="0" borderId="0" xfId="0" applyFont="1"/>
    <xf numFmtId="0" fontId="3" fillId="3" borderId="1" xfId="0" applyFont="1" applyFill="1" applyBorder="1" applyAlignment="1">
      <alignment horizontal="center"/>
    </xf>
    <xf numFmtId="0" fontId="3" fillId="0" borderId="0" xfId="0" applyFont="1" applyAlignment="1">
      <alignment horizontal="center"/>
    </xf>
    <xf numFmtId="0" fontId="0" fillId="0" borderId="7" xfId="0" quotePrefix="1" applyBorder="1" applyAlignment="1">
      <alignment horizontal="left" wrapText="1"/>
    </xf>
    <xf numFmtId="0" fontId="0" fillId="0" borderId="7" xfId="0" quotePrefix="1" applyBorder="1" applyAlignment="1">
      <alignment horizontal="left"/>
    </xf>
    <xf numFmtId="0" fontId="27" fillId="0" borderId="0" xfId="0" quotePrefix="1" applyFont="1" applyAlignment="1">
      <alignment horizontal="left" vertical="top"/>
    </xf>
    <xf numFmtId="3" fontId="40" fillId="0" borderId="3" xfId="0" quotePrefix="1" applyNumberFormat="1" applyFont="1" applyFill="1" applyBorder="1" applyAlignment="1">
      <alignment horizontal="left" vertical="top"/>
    </xf>
    <xf numFmtId="3" fontId="40" fillId="0" borderId="5" xfId="0" quotePrefix="1" applyNumberFormat="1" applyFont="1" applyFill="1" applyBorder="1" applyAlignment="1">
      <alignment horizontal="left" vertical="top"/>
    </xf>
    <xf numFmtId="3" fontId="40" fillId="0" borderId="12" xfId="0" quotePrefix="1" applyNumberFormat="1" applyFont="1" applyFill="1" applyBorder="1" applyAlignment="1">
      <alignment horizontal="left" vertical="top"/>
    </xf>
    <xf numFmtId="3" fontId="40" fillId="0" borderId="13" xfId="0" quotePrefix="1" applyNumberFormat="1" applyFont="1" applyFill="1" applyBorder="1" applyAlignment="1">
      <alignment horizontal="left" vertical="top"/>
    </xf>
    <xf numFmtId="3" fontId="10" fillId="0" borderId="7" xfId="0" quotePrefix="1" applyNumberFormat="1" applyFont="1" applyFill="1" applyBorder="1" applyAlignment="1">
      <alignment horizontal="left" vertical="top"/>
    </xf>
    <xf numFmtId="3" fontId="10" fillId="0" borderId="9" xfId="0" applyNumberFormat="1" applyFont="1" applyFill="1" applyBorder="1" applyAlignment="1">
      <alignment horizontal="left" vertical="top"/>
    </xf>
    <xf numFmtId="0" fontId="35" fillId="3" borderId="7" xfId="0" quotePrefix="1" applyFont="1" applyFill="1" applyBorder="1" applyAlignment="1">
      <alignment horizontal="center" vertical="top" wrapText="1"/>
    </xf>
    <xf numFmtId="0" fontId="35" fillId="3" borderId="8" xfId="0" quotePrefix="1" applyFont="1" applyFill="1" applyBorder="1" applyAlignment="1">
      <alignment horizontal="center" vertical="top" wrapText="1"/>
    </xf>
    <xf numFmtId="0" fontId="35" fillId="3" borderId="9" xfId="0" quotePrefix="1" applyFont="1" applyFill="1" applyBorder="1" applyAlignment="1">
      <alignment horizontal="center" vertical="top" wrapText="1"/>
    </xf>
    <xf numFmtId="0" fontId="3" fillId="3" borderId="10" xfId="0" applyFont="1" applyFill="1" applyBorder="1" applyAlignment="1">
      <alignment horizontal="center" vertical="top"/>
    </xf>
    <xf numFmtId="0" fontId="3" fillId="3" borderId="11" xfId="0" applyFont="1" applyFill="1" applyBorder="1" applyAlignment="1">
      <alignment horizontal="center" vertical="top"/>
    </xf>
    <xf numFmtId="0" fontId="40" fillId="3" borderId="1" xfId="5" quotePrefix="1" applyFont="1" applyFill="1" applyBorder="1" applyAlignment="1">
      <alignment horizontal="center" vertical="top" wrapText="1"/>
    </xf>
    <xf numFmtId="0" fontId="14" fillId="3" borderId="12" xfId="0" quotePrefix="1" applyNumberFormat="1" applyFont="1" applyFill="1" applyBorder="1" applyAlignment="1">
      <alignment horizontal="center" vertical="top"/>
    </xf>
    <xf numFmtId="0" fontId="14" fillId="3" borderId="13" xfId="0" quotePrefix="1" applyNumberFormat="1" applyFont="1" applyFill="1" applyBorder="1" applyAlignment="1">
      <alignment horizontal="center" vertical="top"/>
    </xf>
    <xf numFmtId="3" fontId="10" fillId="0" borderId="7" xfId="0" applyNumberFormat="1" applyFont="1" applyFill="1" applyBorder="1" applyAlignment="1">
      <alignment horizontal="left" vertical="top"/>
    </xf>
    <xf numFmtId="0" fontId="34" fillId="3" borderId="3" xfId="0" applyFont="1" applyFill="1" applyBorder="1" applyAlignment="1">
      <alignment horizontal="center" vertical="top"/>
    </xf>
    <xf numFmtId="0" fontId="34" fillId="3" borderId="5" xfId="0" applyFont="1" applyFill="1" applyBorder="1" applyAlignment="1">
      <alignment horizontal="center" vertical="top"/>
    </xf>
    <xf numFmtId="0" fontId="43" fillId="3" borderId="1" xfId="0" quotePrefix="1" applyFont="1" applyFill="1" applyBorder="1" applyAlignment="1">
      <alignment horizontal="center" vertical="top"/>
    </xf>
    <xf numFmtId="0" fontId="43" fillId="3" borderId="1" xfId="5" quotePrefix="1" applyFont="1" applyFill="1" applyBorder="1" applyAlignment="1">
      <alignment horizontal="center" vertical="top" wrapText="1"/>
    </xf>
    <xf numFmtId="0" fontId="43" fillId="3" borderId="7" xfId="5" quotePrefix="1" applyFont="1" applyFill="1" applyBorder="1" applyAlignment="1">
      <alignment horizontal="center" vertical="top" wrapText="1"/>
    </xf>
    <xf numFmtId="0" fontId="43" fillId="3" borderId="8" xfId="5" quotePrefix="1" applyFont="1" applyFill="1" applyBorder="1" applyAlignment="1">
      <alignment horizontal="center" vertical="top" wrapText="1"/>
    </xf>
    <xf numFmtId="0" fontId="43" fillId="3" borderId="9" xfId="5" quotePrefix="1" applyFont="1" applyFill="1" applyBorder="1" applyAlignment="1">
      <alignment horizontal="center" vertical="top" wrapText="1"/>
    </xf>
    <xf numFmtId="0" fontId="40" fillId="3" borderId="7" xfId="5" quotePrefix="1" applyFont="1" applyFill="1" applyBorder="1" applyAlignment="1">
      <alignment horizontal="center" vertical="top" wrapText="1"/>
    </xf>
    <xf numFmtId="0" fontId="40" fillId="3" borderId="8" xfId="5" quotePrefix="1" applyFont="1" applyFill="1" applyBorder="1" applyAlignment="1">
      <alignment horizontal="center" vertical="top" wrapText="1"/>
    </xf>
    <xf numFmtId="0" fontId="40" fillId="3" borderId="9" xfId="5" quotePrefix="1" applyFont="1" applyFill="1" applyBorder="1" applyAlignment="1">
      <alignment horizontal="center" vertical="top" wrapText="1"/>
    </xf>
    <xf numFmtId="0" fontId="35" fillId="3" borderId="1" xfId="0" quotePrefix="1" applyFont="1" applyFill="1" applyBorder="1" applyAlignment="1">
      <alignment horizontal="center" vertical="top"/>
    </xf>
    <xf numFmtId="0" fontId="35" fillId="3" borderId="1" xfId="0" applyFont="1" applyFill="1" applyBorder="1" applyAlignment="1">
      <alignment horizontal="center" vertical="top"/>
    </xf>
    <xf numFmtId="0" fontId="24" fillId="3" borderId="7" xfId="8" quotePrefix="1" applyFill="1" applyBorder="1" applyAlignment="1">
      <alignment horizontal="center" vertical="top"/>
    </xf>
    <xf numFmtId="0" fontId="24" fillId="3" borderId="8" xfId="8" quotePrefix="1" applyFill="1" applyBorder="1" applyAlignment="1">
      <alignment horizontal="center" vertical="top"/>
    </xf>
    <xf numFmtId="0" fontId="24" fillId="3" borderId="9" xfId="8" quotePrefix="1" applyFill="1" applyBorder="1" applyAlignment="1">
      <alignment horizontal="center" vertical="top"/>
    </xf>
    <xf numFmtId="0" fontId="37" fillId="3" borderId="7" xfId="0" applyFont="1" applyFill="1" applyBorder="1" applyAlignment="1">
      <alignment horizontal="center"/>
    </xf>
    <xf numFmtId="0" fontId="37" fillId="3" borderId="8" xfId="0" applyFont="1" applyFill="1" applyBorder="1" applyAlignment="1">
      <alignment horizontal="center"/>
    </xf>
    <xf numFmtId="0" fontId="37" fillId="3" borderId="9" xfId="0" applyFont="1" applyFill="1" applyBorder="1" applyAlignment="1">
      <alignment horizontal="center"/>
    </xf>
    <xf numFmtId="3" fontId="14" fillId="0" borderId="7" xfId="0" quotePrefix="1" applyNumberFormat="1" applyFont="1" applyFill="1" applyBorder="1" applyAlignment="1">
      <alignment horizontal="left" vertical="top"/>
    </xf>
    <xf numFmtId="3" fontId="14" fillId="0" borderId="9" xfId="0" applyNumberFormat="1" applyFont="1" applyFill="1" applyBorder="1" applyAlignment="1">
      <alignment horizontal="left" vertical="top"/>
    </xf>
    <xf numFmtId="0" fontId="34" fillId="3" borderId="1" xfId="0" quotePrefix="1" applyFont="1" applyFill="1" applyBorder="1" applyAlignment="1">
      <alignment horizontal="center" vertical="top"/>
    </xf>
    <xf numFmtId="0" fontId="34" fillId="3" borderId="1" xfId="0" applyFont="1" applyFill="1" applyBorder="1" applyAlignment="1">
      <alignment horizontal="center" vertical="top"/>
    </xf>
    <xf numFmtId="0" fontId="24" fillId="3" borderId="7" xfId="8" applyFill="1" applyBorder="1" applyAlignment="1">
      <alignment horizontal="center" vertical="top"/>
    </xf>
    <xf numFmtId="0" fontId="24" fillId="3" borderId="8" xfId="8" applyFill="1" applyBorder="1" applyAlignment="1">
      <alignment horizontal="center" vertical="top"/>
    </xf>
    <xf numFmtId="0" fontId="24" fillId="3" borderId="9" xfId="8" applyFill="1" applyBorder="1" applyAlignment="1">
      <alignment horizontal="center" vertical="top"/>
    </xf>
    <xf numFmtId="0" fontId="34" fillId="3" borderId="7" xfId="0" quotePrefix="1" applyFont="1" applyFill="1" applyBorder="1" applyAlignment="1">
      <alignment horizontal="center" vertical="top"/>
    </xf>
    <xf numFmtId="0" fontId="34" fillId="3" borderId="8" xfId="0" applyFont="1" applyFill="1" applyBorder="1" applyAlignment="1">
      <alignment horizontal="center" vertical="top"/>
    </xf>
    <xf numFmtId="0" fontId="34" fillId="3" borderId="9" xfId="0" applyFont="1" applyFill="1" applyBorder="1" applyAlignment="1">
      <alignment horizontal="center" vertical="top"/>
    </xf>
    <xf numFmtId="0" fontId="35" fillId="3" borderId="7" xfId="0" quotePrefix="1" applyFont="1" applyFill="1" applyBorder="1" applyAlignment="1">
      <alignment horizontal="center" vertical="top"/>
    </xf>
    <xf numFmtId="0" fontId="35" fillId="3" borderId="8" xfId="0" applyFont="1" applyFill="1" applyBorder="1" applyAlignment="1">
      <alignment horizontal="center" vertical="top"/>
    </xf>
    <xf numFmtId="0" fontId="35" fillId="3" borderId="9" xfId="0" applyFont="1" applyFill="1" applyBorder="1" applyAlignment="1">
      <alignment horizontal="center" vertical="top"/>
    </xf>
    <xf numFmtId="0" fontId="46" fillId="4" borderId="5" xfId="5" applyFont="1" applyFill="1" applyBorder="1" applyAlignment="1">
      <alignment horizontal="center" vertical="center"/>
    </xf>
    <xf numFmtId="0" fontId="46" fillId="4" borderId="13" xfId="5" applyFont="1" applyFill="1" applyBorder="1" applyAlignment="1">
      <alignment horizontal="center" vertical="center"/>
    </xf>
    <xf numFmtId="0" fontId="47" fillId="3" borderId="1" xfId="5" quotePrefix="1" applyFont="1" applyFill="1" applyBorder="1" applyAlignment="1">
      <alignment horizontal="center" vertical="top" wrapText="1"/>
    </xf>
    <xf numFmtId="0" fontId="47" fillId="3" borderId="1" xfId="5" applyFont="1" applyFill="1" applyBorder="1" applyAlignment="1">
      <alignment horizontal="center" vertical="top" wrapText="1"/>
    </xf>
    <xf numFmtId="0" fontId="47" fillId="3" borderId="7" xfId="5" quotePrefix="1" applyFont="1" applyFill="1" applyBorder="1" applyAlignment="1">
      <alignment horizontal="center" vertical="top" wrapText="1"/>
    </xf>
    <xf numFmtId="0" fontId="47" fillId="3" borderId="9" xfId="5" quotePrefix="1" applyFont="1" applyFill="1" applyBorder="1" applyAlignment="1">
      <alignment horizontal="center" vertical="top" wrapText="1"/>
    </xf>
    <xf numFmtId="0" fontId="32" fillId="4" borderId="1" xfId="0" applyFont="1" applyFill="1" applyBorder="1" applyAlignment="1">
      <alignment horizontal="center"/>
    </xf>
    <xf numFmtId="0" fontId="3" fillId="7" borderId="1" xfId="0" applyFont="1" applyFill="1" applyBorder="1" applyAlignment="1">
      <alignment horizontal="center"/>
    </xf>
    <xf numFmtId="0" fontId="2" fillId="0" borderId="0" xfId="0" quotePrefix="1" applyFont="1" applyAlignment="1">
      <alignment horizontal="left" vertical="top" wrapText="1"/>
    </xf>
    <xf numFmtId="0" fontId="3" fillId="3" borderId="1" xfId="0" applyFont="1" applyFill="1" applyBorder="1" applyAlignment="1">
      <alignment horizontal="center" vertical="top"/>
    </xf>
    <xf numFmtId="0" fontId="3" fillId="3" borderId="1" xfId="0" quotePrefix="1" applyFont="1" applyFill="1" applyBorder="1" applyAlignment="1">
      <alignment horizontal="center" vertical="top"/>
    </xf>
    <xf numFmtId="41" fontId="1" fillId="8" borderId="1" xfId="9" applyNumberFormat="1" applyFont="1" applyFill="1" applyBorder="1" applyAlignment="1">
      <alignment vertical="top"/>
    </xf>
    <xf numFmtId="0" fontId="13" fillId="0" borderId="0" xfId="5" quotePrefix="1" applyFont="1" applyFill="1" applyBorder="1" applyAlignment="1">
      <alignment horizontal="left" vertical="center" wrapText="1"/>
    </xf>
  </cellXfs>
  <cellStyles count="10">
    <cellStyle name="Comma" xfId="9" builtinId="3"/>
    <cellStyle name="Comma 2" xfId="4"/>
    <cellStyle name="Comma 3" xfId="3"/>
    <cellStyle name="Hyperlink" xfId="2" builtinId="8"/>
    <cellStyle name="Hyperlink 2" xfId="8"/>
    <cellStyle name="Normal" xfId="0" builtinId="0"/>
    <cellStyle name="Normal 2" xfId="5"/>
    <cellStyle name="Normal 3" xfId="6"/>
    <cellStyle name="Percent" xfId="1" builtinId="5"/>
    <cellStyle name="Percent 2" xfId="7"/>
  </cellStyles>
  <dxfs count="0"/>
  <tableStyles count="0" defaultTableStyle="TableStyleMedium2" defaultPivotStyle="PivotStyleLight16"/>
  <colors>
    <mruColors>
      <color rgb="FFFF99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employment'!$B$6</c:f>
              <c:numCache>
                <c:formatCode>#,##0.0_ ;\-#,##0.0\ </c:formatCode>
                <c:ptCount val="1"/>
                <c:pt idx="0">
                  <c:v>-1.6497439424116891</c:v>
                </c:pt>
              </c:numCache>
            </c:numRef>
          </c:xVal>
          <c:yVal>
            <c:numRef>
              <c:f>'Rel. prod. cf employment'!$C$6</c:f>
              <c:numCache>
                <c:formatCode>#,##0.0_ ;\-#,##0.0\ </c:formatCode>
                <c:ptCount val="1"/>
                <c:pt idx="0">
                  <c:v>0.73915617619472229</c:v>
                </c:pt>
              </c:numCache>
            </c:numRef>
          </c:yVal>
          <c:bubbleSize>
            <c:numRef>
              <c:f>'Rel. prod. cf employment'!$E$6</c:f>
              <c:numCache>
                <c:formatCode>#,##0_ ;\-#,##0\ </c:formatCode>
                <c:ptCount val="1"/>
                <c:pt idx="0">
                  <c:v>3848</c:v>
                </c:pt>
              </c:numCache>
            </c:numRef>
          </c:bubbleSize>
          <c:bubble3D val="1"/>
        </c:ser>
        <c:ser>
          <c:idx val="1"/>
          <c:order val="1"/>
          <c:tx>
            <c:v>Mining &amp; utilities</c:v>
          </c:tx>
          <c:spPr>
            <a:solidFill>
              <a:srgbClr val="000000"/>
            </a:solidFill>
            <a:ln w="25400">
              <a:noFill/>
            </a:ln>
          </c:spPr>
          <c:invertIfNegative val="0"/>
          <c:xVal>
            <c:numRef>
              <c:f>'Rel. prod. cf employment'!$B$7</c:f>
              <c:numCache>
                <c:formatCode>#,##0.0_ ;\-#,##0.0\ </c:formatCode>
                <c:ptCount val="1"/>
                <c:pt idx="0">
                  <c:v>0.16274212389152298</c:v>
                </c:pt>
              </c:numCache>
            </c:numRef>
          </c:xVal>
          <c:yVal>
            <c:numRef>
              <c:f>'Rel. prod. cf employment'!$C$7</c:f>
              <c:numCache>
                <c:formatCode>#,##0.0_ ;\-#,##0.0\ </c:formatCode>
                <c:ptCount val="1"/>
                <c:pt idx="0">
                  <c:v>2.8883938232547708</c:v>
                </c:pt>
              </c:numCache>
            </c:numRef>
          </c:yVal>
          <c:bubbleSize>
            <c:numRef>
              <c:f>'Rel. prod. cf employment'!$E$7</c:f>
              <c:numCache>
                <c:formatCode>#,##0_ ;\-#,##0\ </c:formatCode>
                <c:ptCount val="1"/>
                <c:pt idx="0">
                  <c:v>153</c:v>
                </c:pt>
              </c:numCache>
            </c:numRef>
          </c:bubbleSize>
          <c:bubble3D val="1"/>
        </c:ser>
        <c:ser>
          <c:idx val="2"/>
          <c:order val="2"/>
          <c:tx>
            <c:v>Manufacturing</c:v>
          </c:tx>
          <c:spPr>
            <a:solidFill>
              <a:srgbClr val="CC6600"/>
            </a:solidFill>
            <a:ln w="25400">
              <a:noFill/>
            </a:ln>
          </c:spPr>
          <c:invertIfNegative val="0"/>
          <c:xVal>
            <c:numRef>
              <c:f>'Rel. prod. cf employment'!$B$8</c:f>
              <c:numCache>
                <c:formatCode>#,##0.0_ ;\-#,##0.0\ </c:formatCode>
                <c:ptCount val="1"/>
                <c:pt idx="0">
                  <c:v>0.96633641886028343</c:v>
                </c:pt>
              </c:numCache>
            </c:numRef>
          </c:xVal>
          <c:yVal>
            <c:numRef>
              <c:f>'Rel. prod. cf employment'!$C$8</c:f>
              <c:numCache>
                <c:formatCode>#,##0.0_ ;\-#,##0.0\ </c:formatCode>
                <c:ptCount val="1"/>
                <c:pt idx="0">
                  <c:v>0.69108006535637145</c:v>
                </c:pt>
              </c:numCache>
            </c:numRef>
          </c:yVal>
          <c:bubbleSize>
            <c:numRef>
              <c:f>'Rel. prod. cf employment'!$E$8</c:f>
              <c:numCache>
                <c:formatCode>#,##0_ ;\-#,##0\ </c:formatCode>
                <c:ptCount val="1"/>
                <c:pt idx="0">
                  <c:v>715</c:v>
                </c:pt>
              </c:numCache>
            </c:numRef>
          </c:bubbleSize>
          <c:bubble3D val="1"/>
        </c:ser>
        <c:ser>
          <c:idx val="3"/>
          <c:order val="3"/>
          <c:tx>
            <c:v>Construction</c:v>
          </c:tx>
          <c:spPr>
            <a:solidFill>
              <a:srgbClr val="FFFF00"/>
            </a:solidFill>
            <a:ln w="25400">
              <a:noFill/>
            </a:ln>
          </c:spPr>
          <c:invertIfNegative val="0"/>
          <c:xVal>
            <c:numRef>
              <c:f>'Rel. prod. cf employment'!$B$9</c:f>
              <c:numCache>
                <c:formatCode>#,##0.0_ ;\-#,##0.0\ </c:formatCode>
                <c:ptCount val="1"/>
                <c:pt idx="0">
                  <c:v>0.72570953608389921</c:v>
                </c:pt>
              </c:numCache>
            </c:numRef>
          </c:xVal>
          <c:yVal>
            <c:numRef>
              <c:f>'Rel. prod. cf employment'!$C$9</c:f>
              <c:numCache>
                <c:formatCode>#,##0.0_ ;\-#,##0.0\ </c:formatCode>
                <c:ptCount val="1"/>
                <c:pt idx="0">
                  <c:v>0.71066290620575034</c:v>
                </c:pt>
              </c:numCache>
            </c:numRef>
          </c:yVal>
          <c:bubbleSize>
            <c:numRef>
              <c:f>'Rel. prod. cf employment'!$E$9</c:f>
              <c:numCache>
                <c:formatCode>#,##0_ ;\-#,##0\ </c:formatCode>
                <c:ptCount val="1"/>
                <c:pt idx="0">
                  <c:v>280</c:v>
                </c:pt>
              </c:numCache>
            </c:numRef>
          </c:bubbleSize>
          <c:bubble3D val="1"/>
        </c:ser>
        <c:ser>
          <c:idx val="4"/>
          <c:order val="4"/>
          <c:tx>
            <c:v>Wholesale, retail, hotels</c:v>
          </c:tx>
          <c:spPr>
            <a:solidFill>
              <a:srgbClr val="6666FF"/>
            </a:solidFill>
            <a:ln w="25400">
              <a:noFill/>
            </a:ln>
          </c:spPr>
          <c:invertIfNegative val="0"/>
          <c:xVal>
            <c:numRef>
              <c:f>'Rel. prod. cf employment'!$B$10</c:f>
              <c:numCache>
                <c:formatCode>#,##0.0_ ;\-#,##0.0\ </c:formatCode>
                <c:ptCount val="1"/>
                <c:pt idx="0">
                  <c:v>0.25005228015159808</c:v>
                </c:pt>
              </c:numCache>
            </c:numRef>
          </c:xVal>
          <c:yVal>
            <c:numRef>
              <c:f>'Rel. prod. cf employment'!$C$10</c:f>
              <c:numCache>
                <c:formatCode>#,##0.0_ ;\-#,##0.0\ </c:formatCode>
                <c:ptCount val="1"/>
                <c:pt idx="0">
                  <c:v>1.7917456264858191</c:v>
                </c:pt>
              </c:numCache>
            </c:numRef>
          </c:yVal>
          <c:bubbleSize>
            <c:numRef>
              <c:f>'Rel. prod. cf employment'!$E$10</c:f>
              <c:numCache>
                <c:formatCode>#,##0_ ;\-#,##0\ </c:formatCode>
                <c:ptCount val="1"/>
                <c:pt idx="0">
                  <c:v>693</c:v>
                </c:pt>
              </c:numCache>
            </c:numRef>
          </c:bubbleSize>
          <c:bubble3D val="1"/>
        </c:ser>
        <c:ser>
          <c:idx val="5"/>
          <c:order val="5"/>
          <c:tx>
            <c:v>Transport, storage, comms</c:v>
          </c:tx>
          <c:spPr>
            <a:solidFill>
              <a:srgbClr val="66FFFF"/>
            </a:solidFill>
            <a:ln w="25400">
              <a:noFill/>
            </a:ln>
          </c:spPr>
          <c:invertIfNegative val="0"/>
          <c:xVal>
            <c:numRef>
              <c:f>'Rel. prod. cf employment'!$B$11</c:f>
              <c:numCache>
                <c:formatCode>#,##0.0_ ;\-#,##0.0\ </c:formatCode>
                <c:ptCount val="1"/>
                <c:pt idx="0">
                  <c:v>9.5866137017295294E-2</c:v>
                </c:pt>
              </c:numCache>
            </c:numRef>
          </c:xVal>
          <c:yVal>
            <c:numRef>
              <c:f>'Rel. prod. cf employment'!$C$11</c:f>
              <c:numCache>
                <c:formatCode>#,##0.0_ ;\-#,##0.0\ </c:formatCode>
                <c:ptCount val="1"/>
                <c:pt idx="0">
                  <c:v>4.8790281336180952</c:v>
                </c:pt>
              </c:numCache>
            </c:numRef>
          </c:yVal>
          <c:bubbleSize>
            <c:numRef>
              <c:f>'Rel. prod. cf employment'!$E$11</c:f>
              <c:numCache>
                <c:formatCode>#,##0_ ;\-#,##0\ </c:formatCode>
                <c:ptCount val="1"/>
                <c:pt idx="0">
                  <c:v>147</c:v>
                </c:pt>
              </c:numCache>
            </c:numRef>
          </c:bubbleSize>
          <c:bubble3D val="1"/>
        </c:ser>
        <c:ser>
          <c:idx val="6"/>
          <c:order val="6"/>
          <c:tx>
            <c:v>Other</c:v>
          </c:tx>
          <c:spPr>
            <a:solidFill>
              <a:srgbClr val="FF00FF"/>
            </a:solidFill>
            <a:ln w="25400">
              <a:noFill/>
            </a:ln>
          </c:spPr>
          <c:invertIfNegative val="0"/>
          <c:xVal>
            <c:numRef>
              <c:f>'Rel. prod. cf employment'!$B$12</c:f>
              <c:numCache>
                <c:formatCode>#,##0.0_ ;\-#,##0.0\ </c:formatCode>
                <c:ptCount val="1"/>
                <c:pt idx="0">
                  <c:v>-0.55096255359291391</c:v>
                </c:pt>
              </c:numCache>
            </c:numRef>
          </c:xVal>
          <c:yVal>
            <c:numRef>
              <c:f>'Rel. prod. cf employment'!$C$12</c:f>
              <c:numCache>
                <c:formatCode>#,##0.0_ ;\-#,##0.0\ </c:formatCode>
                <c:ptCount val="1"/>
                <c:pt idx="0">
                  <c:v>0.90519300907307954</c:v>
                </c:pt>
              </c:numCache>
            </c:numRef>
          </c:yVal>
          <c:bubbleSize>
            <c:numRef>
              <c:f>'Rel. prod. cf employment'!$E$12</c:f>
              <c:numCache>
                <c:formatCode>#,##0_ ;\-#,##0\ </c:formatCode>
                <c:ptCount val="1"/>
                <c:pt idx="0">
                  <c:v>1078</c:v>
                </c:pt>
              </c:numCache>
            </c:numRef>
          </c:bubbleSize>
          <c:bubble3D val="1"/>
        </c:ser>
        <c:dLbls>
          <c:showLegendKey val="0"/>
          <c:showVal val="0"/>
          <c:showCatName val="0"/>
          <c:showSerName val="0"/>
          <c:showPercent val="0"/>
          <c:showBubbleSize val="0"/>
        </c:dLbls>
        <c:bubbleScale val="100"/>
        <c:showNegBubbles val="0"/>
        <c:axId val="662551936"/>
        <c:axId val="662566400"/>
      </c:bubbleChart>
      <c:valAx>
        <c:axId val="662551936"/>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662566400"/>
        <c:crosses val="autoZero"/>
        <c:crossBetween val="midCat"/>
      </c:valAx>
      <c:valAx>
        <c:axId val="66256640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6625519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62.130390167236328</c:v>
                </c:pt>
                <c:pt idx="1">
                  <c:v>59.961124420166016</c:v>
                </c:pt>
                <c:pt idx="2">
                  <c:v>58.354923248291016</c:v>
                </c:pt>
                <c:pt idx="3">
                  <c:v>57.499271392822266</c:v>
                </c:pt>
                <c:pt idx="4">
                  <c:v>56.785133361816406</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7.6905317306518555</c:v>
                </c:pt>
                <c:pt idx="1">
                  <c:v>8.3597640991210937</c:v>
                </c:pt>
                <c:pt idx="2">
                  <c:v>8.3031301498413086</c:v>
                </c:pt>
                <c:pt idx="3">
                  <c:v>8.8313131332397461</c:v>
                </c:pt>
                <c:pt idx="4">
                  <c:v>8.8871746063232422</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30.179071426391602</c:v>
                </c:pt>
                <c:pt idx="1">
                  <c:v>31.679109573364258</c:v>
                </c:pt>
                <c:pt idx="2">
                  <c:v>33.341941833496094</c:v>
                </c:pt>
                <c:pt idx="3">
                  <c:v>33.669414520263672</c:v>
                </c:pt>
                <c:pt idx="4">
                  <c:v>34.327686309814453</c:v>
                </c:pt>
              </c:numCache>
            </c:numRef>
          </c:val>
        </c:ser>
        <c:dLbls>
          <c:showLegendKey val="0"/>
          <c:showVal val="0"/>
          <c:showCatName val="0"/>
          <c:showSerName val="0"/>
          <c:showPercent val="0"/>
          <c:showBubbleSize val="0"/>
        </c:dLbls>
        <c:gapWidth val="150"/>
        <c:overlap val="100"/>
        <c:axId val="675141888"/>
        <c:axId val="675745792"/>
      </c:barChart>
      <c:catAx>
        <c:axId val="675141888"/>
        <c:scaling>
          <c:orientation val="minMax"/>
        </c:scaling>
        <c:delete val="0"/>
        <c:axPos val="b"/>
        <c:numFmt formatCode="0" sourceLinked="1"/>
        <c:majorTickMark val="out"/>
        <c:minorTickMark val="none"/>
        <c:tickLblPos val="nextTo"/>
        <c:crossAx val="675745792"/>
        <c:crosses val="autoZero"/>
        <c:auto val="1"/>
        <c:lblAlgn val="ctr"/>
        <c:lblOffset val="100"/>
        <c:noMultiLvlLbl val="0"/>
      </c:catAx>
      <c:valAx>
        <c:axId val="675745792"/>
        <c:scaling>
          <c:orientation val="minMax"/>
        </c:scaling>
        <c:delete val="1"/>
        <c:axPos val="l"/>
        <c:majorGridlines/>
        <c:numFmt formatCode="0%" sourceLinked="1"/>
        <c:majorTickMark val="out"/>
        <c:minorTickMark val="none"/>
        <c:tickLblPos val="nextTo"/>
        <c:crossAx val="67514188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(ILO)'!$C$36:$C$40</c:f>
              <c:numCache>
                <c:formatCode>0%</c:formatCode>
                <c:ptCount val="5"/>
                <c:pt idx="0">
                  <c:v>0.73285432655989469</c:v>
                </c:pt>
                <c:pt idx="1">
                  <c:v>0.71272944728072929</c:v>
                </c:pt>
                <c:pt idx="2">
                  <c:v>0.70689651983187607</c:v>
                </c:pt>
                <c:pt idx="3">
                  <c:v>0.70208074950997201</c:v>
                </c:pt>
                <c:pt idx="4">
                  <c:v>0.70035326455645952</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(ILO)'!$D$36:$D$40</c:f>
              <c:numCache>
                <c:formatCode>0%</c:formatCode>
                <c:ptCount val="5"/>
                <c:pt idx="0">
                  <c:v>0.26714539196117282</c:v>
                </c:pt>
                <c:pt idx="1">
                  <c:v>0.28727055271927077</c:v>
                </c:pt>
                <c:pt idx="2">
                  <c:v>0.29310348016812388</c:v>
                </c:pt>
                <c:pt idx="3">
                  <c:v>0.29791904895684407</c:v>
                </c:pt>
                <c:pt idx="4">
                  <c:v>0.29964673544354054</c:v>
                </c:pt>
              </c:numCache>
            </c:numRef>
          </c:val>
        </c:ser>
        <c:dLbls>
          <c:showLegendKey val="0"/>
          <c:showVal val="0"/>
          <c:showCatName val="0"/>
          <c:showSerName val="0"/>
          <c:showPercent val="0"/>
          <c:showBubbleSize val="0"/>
        </c:dLbls>
        <c:gapWidth val="150"/>
        <c:axId val="675757440"/>
        <c:axId val="675779712"/>
      </c:barChart>
      <c:catAx>
        <c:axId val="675757440"/>
        <c:scaling>
          <c:orientation val="minMax"/>
        </c:scaling>
        <c:delete val="0"/>
        <c:axPos val="b"/>
        <c:numFmt formatCode="General" sourceLinked="1"/>
        <c:majorTickMark val="out"/>
        <c:minorTickMark val="none"/>
        <c:tickLblPos val="nextTo"/>
        <c:crossAx val="675779712"/>
        <c:crosses val="autoZero"/>
        <c:auto val="1"/>
        <c:lblAlgn val="ctr"/>
        <c:lblOffset val="100"/>
        <c:noMultiLvlLbl val="0"/>
      </c:catAx>
      <c:valAx>
        <c:axId val="675779712"/>
        <c:scaling>
          <c:orientation val="minMax"/>
          <c:max val="1"/>
        </c:scaling>
        <c:delete val="0"/>
        <c:axPos val="l"/>
        <c:majorGridlines/>
        <c:numFmt formatCode="0%" sourceLinked="1"/>
        <c:majorTickMark val="out"/>
        <c:minorTickMark val="none"/>
        <c:tickLblPos val="nextTo"/>
        <c:crossAx val="67575744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(ILO)'!$E$36:$E$40</c:f>
              <c:numCache>
                <c:formatCode>0%</c:formatCode>
                <c:ptCount val="5"/>
                <c:pt idx="0">
                  <c:v>0.70235099323066474</c:v>
                </c:pt>
                <c:pt idx="1">
                  <c:v>0.70129806620215873</c:v>
                </c:pt>
                <c:pt idx="2">
                  <c:v>0.70385961328998392</c:v>
                </c:pt>
                <c:pt idx="3">
                  <c:v>0.7053337936279479</c:v>
                </c:pt>
                <c:pt idx="4">
                  <c:v>0.70745368401673137</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(ILO)'!$F$36:$F$40</c:f>
              <c:numCache>
                <c:formatCode>0%</c:formatCode>
                <c:ptCount val="5"/>
                <c:pt idx="0">
                  <c:v>0.29764888008579005</c:v>
                </c:pt>
                <c:pt idx="1">
                  <c:v>0.29870173818810614</c:v>
                </c:pt>
                <c:pt idx="2">
                  <c:v>0.29614022252425104</c:v>
                </c:pt>
                <c:pt idx="3">
                  <c:v>0.29466620637205221</c:v>
                </c:pt>
                <c:pt idx="4">
                  <c:v>0.29254631598326875</c:v>
                </c:pt>
              </c:numCache>
            </c:numRef>
          </c:val>
        </c:ser>
        <c:dLbls>
          <c:showLegendKey val="0"/>
          <c:showVal val="0"/>
          <c:showCatName val="0"/>
          <c:showSerName val="0"/>
          <c:showPercent val="0"/>
          <c:showBubbleSize val="0"/>
        </c:dLbls>
        <c:gapWidth val="150"/>
        <c:axId val="675825152"/>
        <c:axId val="675826688"/>
      </c:barChart>
      <c:catAx>
        <c:axId val="675825152"/>
        <c:scaling>
          <c:orientation val="minMax"/>
        </c:scaling>
        <c:delete val="0"/>
        <c:axPos val="b"/>
        <c:numFmt formatCode="General" sourceLinked="1"/>
        <c:majorTickMark val="out"/>
        <c:minorTickMark val="none"/>
        <c:tickLblPos val="nextTo"/>
        <c:crossAx val="675826688"/>
        <c:crosses val="autoZero"/>
        <c:auto val="1"/>
        <c:lblAlgn val="ctr"/>
        <c:lblOffset val="100"/>
        <c:noMultiLvlLbl val="0"/>
      </c:catAx>
      <c:valAx>
        <c:axId val="675826688"/>
        <c:scaling>
          <c:orientation val="minMax"/>
          <c:max val="1"/>
        </c:scaling>
        <c:delete val="1"/>
        <c:axPos val="l"/>
        <c:majorGridlines/>
        <c:numFmt formatCode="0%" sourceLinked="1"/>
        <c:majorTickMark val="out"/>
        <c:minorTickMark val="none"/>
        <c:tickLblPos val="nextTo"/>
        <c:crossAx val="675825152"/>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(ILO)'!$G$36:$G$40</c:f>
              <c:numCache>
                <c:formatCode>0%</c:formatCode>
                <c:ptCount val="5"/>
                <c:pt idx="0">
                  <c:v>0.80117536636528641</c:v>
                </c:pt>
                <c:pt idx="1">
                  <c:v>0.77766413323000294</c:v>
                </c:pt>
                <c:pt idx="2">
                  <c:v>0.76893368290017117</c:v>
                </c:pt>
                <c:pt idx="3">
                  <c:v>0.76361768991635015</c:v>
                </c:pt>
                <c:pt idx="4">
                  <c:v>0.76040831320407143</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(ILO)'!$H$36:$H$40</c:f>
              <c:numCache>
                <c:formatCode>0%</c:formatCode>
                <c:ptCount val="5"/>
                <c:pt idx="0">
                  <c:v>0.1988247414565982</c:v>
                </c:pt>
                <c:pt idx="1">
                  <c:v>0.22233578992544925</c:v>
                </c:pt>
                <c:pt idx="2">
                  <c:v>0.23106618948964222</c:v>
                </c:pt>
                <c:pt idx="3">
                  <c:v>0.23638244662374575</c:v>
                </c:pt>
                <c:pt idx="4">
                  <c:v>0.2395915078502204</c:v>
                </c:pt>
              </c:numCache>
            </c:numRef>
          </c:val>
        </c:ser>
        <c:dLbls>
          <c:showLegendKey val="0"/>
          <c:showVal val="0"/>
          <c:showCatName val="0"/>
          <c:showSerName val="0"/>
          <c:showPercent val="0"/>
          <c:showBubbleSize val="0"/>
        </c:dLbls>
        <c:gapWidth val="150"/>
        <c:axId val="675880960"/>
        <c:axId val="675882496"/>
      </c:barChart>
      <c:catAx>
        <c:axId val="675880960"/>
        <c:scaling>
          <c:orientation val="minMax"/>
        </c:scaling>
        <c:delete val="0"/>
        <c:axPos val="b"/>
        <c:numFmt formatCode="General" sourceLinked="1"/>
        <c:majorTickMark val="out"/>
        <c:minorTickMark val="none"/>
        <c:tickLblPos val="nextTo"/>
        <c:crossAx val="675882496"/>
        <c:crosses val="autoZero"/>
        <c:auto val="1"/>
        <c:lblAlgn val="ctr"/>
        <c:lblOffset val="100"/>
        <c:noMultiLvlLbl val="0"/>
      </c:catAx>
      <c:valAx>
        <c:axId val="675882496"/>
        <c:scaling>
          <c:orientation val="minMax"/>
          <c:max val="1"/>
        </c:scaling>
        <c:delete val="1"/>
        <c:axPos val="l"/>
        <c:majorGridlines/>
        <c:numFmt formatCode="0%" sourceLinked="1"/>
        <c:majorTickMark val="out"/>
        <c:minorTickMark val="none"/>
        <c:tickLblPos val="nextTo"/>
        <c:crossAx val="67588096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employment'!$B$23</c:f>
              <c:numCache>
                <c:formatCode>#,##0.0_ ;\-#,##0.0\ </c:formatCode>
                <c:ptCount val="1"/>
                <c:pt idx="0">
                  <c:v>-3.0268683064253139</c:v>
                </c:pt>
              </c:numCache>
            </c:numRef>
          </c:xVal>
          <c:yVal>
            <c:numRef>
              <c:f>'Rel. prod. cf employment'!$C$23</c:f>
              <c:numCache>
                <c:formatCode>#,##0.0_ ;\-#,##0.0\ </c:formatCode>
                <c:ptCount val="1"/>
                <c:pt idx="0">
                  <c:v>0.65625730845300678</c:v>
                </c:pt>
              </c:numCache>
            </c:numRef>
          </c:yVal>
          <c:bubbleSize>
            <c:numRef>
              <c:f>'Rel. prod. cf employment'!$E$23</c:f>
              <c:numCache>
                <c:formatCode>#,##0_ ;\-#,##0\ </c:formatCode>
                <c:ptCount val="1"/>
                <c:pt idx="0">
                  <c:v>4255</c:v>
                </c:pt>
              </c:numCache>
            </c:numRef>
          </c:bubbleSize>
          <c:bubble3D val="1"/>
        </c:ser>
        <c:ser>
          <c:idx val="1"/>
          <c:order val="1"/>
          <c:tx>
            <c:v>Mining &amp; utilities</c:v>
          </c:tx>
          <c:spPr>
            <a:solidFill>
              <a:srgbClr val="000000"/>
            </a:solidFill>
            <a:ln w="25400">
              <a:noFill/>
            </a:ln>
          </c:spPr>
          <c:invertIfNegative val="0"/>
          <c:xVal>
            <c:numRef>
              <c:f>'Rel. prod. cf employment'!$B$24</c:f>
              <c:numCache>
                <c:formatCode>#,##0.0_ ;\-#,##0.0\ </c:formatCode>
                <c:ptCount val="1"/>
                <c:pt idx="0">
                  <c:v>0.19897248088495623</c:v>
                </c:pt>
              </c:numCache>
            </c:numRef>
          </c:xVal>
          <c:yVal>
            <c:numRef>
              <c:f>'Rel. prod. cf employment'!$C$24</c:f>
              <c:numCache>
                <c:formatCode>#,##0.0_ ;\-#,##0.0\ </c:formatCode>
                <c:ptCount val="1"/>
                <c:pt idx="0">
                  <c:v>3.8915449378266702</c:v>
                </c:pt>
              </c:numCache>
            </c:numRef>
          </c:yVal>
          <c:bubbleSize>
            <c:numRef>
              <c:f>'Rel. prod. cf employment'!$E$24</c:f>
              <c:numCache>
                <c:formatCode>#,##0_ ;\-#,##0\ </c:formatCode>
                <c:ptCount val="1"/>
                <c:pt idx="0">
                  <c:v>195</c:v>
                </c:pt>
              </c:numCache>
            </c:numRef>
          </c:bubbleSize>
          <c:bubble3D val="1"/>
        </c:ser>
        <c:ser>
          <c:idx val="2"/>
          <c:order val="2"/>
          <c:tx>
            <c:v>Manufacturing</c:v>
          </c:tx>
          <c:spPr>
            <a:solidFill>
              <a:srgbClr val="CC6600"/>
            </a:solidFill>
            <a:ln w="25400">
              <a:noFill/>
            </a:ln>
          </c:spPr>
          <c:invertIfNegative val="0"/>
          <c:xVal>
            <c:numRef>
              <c:f>'Rel. prod. cf employment'!$B$25</c:f>
              <c:numCache>
                <c:formatCode>#,##0.0_ ;\-#,##0.0\ </c:formatCode>
                <c:ptCount val="1"/>
                <c:pt idx="0">
                  <c:v>-0.37225787835317092</c:v>
                </c:pt>
              </c:numCache>
            </c:numRef>
          </c:xVal>
          <c:yVal>
            <c:numRef>
              <c:f>'Rel. prod. cf employment'!$C$25</c:f>
              <c:numCache>
                <c:formatCode>#,##0.0_ ;\-#,##0.0\ </c:formatCode>
                <c:ptCount val="1"/>
                <c:pt idx="0">
                  <c:v>0.7781036710749748</c:v>
                </c:pt>
              </c:numCache>
            </c:numRef>
          </c:yVal>
          <c:bubbleSize>
            <c:numRef>
              <c:f>'Rel. prod. cf employment'!$E$25</c:f>
              <c:numCache>
                <c:formatCode>#,##0_ ;\-#,##0\ </c:formatCode>
                <c:ptCount val="1"/>
                <c:pt idx="0">
                  <c:v>806</c:v>
                </c:pt>
              </c:numCache>
            </c:numRef>
          </c:bubbleSize>
          <c:bubble3D val="1"/>
        </c:ser>
        <c:ser>
          <c:idx val="3"/>
          <c:order val="3"/>
          <c:tx>
            <c:v>Construction</c:v>
          </c:tx>
          <c:spPr>
            <a:solidFill>
              <a:srgbClr val="FFFF00"/>
            </a:solidFill>
            <a:ln w="25400">
              <a:noFill/>
            </a:ln>
          </c:spPr>
          <c:invertIfNegative val="0"/>
          <c:xVal>
            <c:numRef>
              <c:f>'Rel. prod. cf employment'!$B$26</c:f>
              <c:numCache>
                <c:formatCode>#,##0.0_ ;\-#,##0.0\ </c:formatCode>
                <c:ptCount val="1"/>
                <c:pt idx="0">
                  <c:v>0.65030772084782562</c:v>
                </c:pt>
              </c:numCache>
            </c:numRef>
          </c:xVal>
          <c:yVal>
            <c:numRef>
              <c:f>'Rel. prod. cf employment'!$C$26</c:f>
              <c:numCache>
                <c:formatCode>#,##0.0_ ;\-#,##0.0\ </c:formatCode>
                <c:ptCount val="1"/>
                <c:pt idx="0">
                  <c:v>0.97862440871929768</c:v>
                </c:pt>
              </c:numCache>
            </c:numRef>
          </c:yVal>
          <c:bubbleSize>
            <c:numRef>
              <c:f>'Rel. prod. cf employment'!$E$26</c:f>
              <c:numCache>
                <c:formatCode>#,##0_ ;\-#,##0\ </c:formatCode>
                <c:ptCount val="1"/>
                <c:pt idx="0">
                  <c:v>380</c:v>
                </c:pt>
              </c:numCache>
            </c:numRef>
          </c:bubbleSize>
          <c:bubble3D val="1"/>
        </c:ser>
        <c:ser>
          <c:idx val="4"/>
          <c:order val="4"/>
          <c:tx>
            <c:v>Wholesale, retail, hotels</c:v>
          </c:tx>
          <c:spPr>
            <a:solidFill>
              <a:srgbClr val="6666FF"/>
            </a:solidFill>
            <a:ln w="25400">
              <a:noFill/>
            </a:ln>
          </c:spPr>
          <c:invertIfNegative val="0"/>
          <c:xVal>
            <c:numRef>
              <c:f>'Rel. prod. cf employment'!$B$27</c:f>
              <c:numCache>
                <c:formatCode>#,##0.0_ ;\-#,##0.0\ </c:formatCode>
                <c:ptCount val="1"/>
                <c:pt idx="0">
                  <c:v>0.49015477545582087</c:v>
                </c:pt>
              </c:numCache>
            </c:numRef>
          </c:xVal>
          <c:yVal>
            <c:numRef>
              <c:f>'Rel. prod. cf employment'!$C$27</c:f>
              <c:numCache>
                <c:formatCode>#,##0.0_ ;\-#,##0.0\ </c:formatCode>
                <c:ptCount val="1"/>
                <c:pt idx="0">
                  <c:v>1.4509076696022061</c:v>
                </c:pt>
              </c:numCache>
            </c:numRef>
          </c:yVal>
          <c:bubbleSize>
            <c:numRef>
              <c:f>'Rel. prod. cf employment'!$E$27</c:f>
              <c:numCache>
                <c:formatCode>#,##0_ ;\-#,##0\ </c:formatCode>
                <c:ptCount val="1"/>
                <c:pt idx="0">
                  <c:v>850</c:v>
                </c:pt>
              </c:numCache>
            </c:numRef>
          </c:bubbleSize>
          <c:bubble3D val="1"/>
        </c:ser>
        <c:ser>
          <c:idx val="5"/>
          <c:order val="5"/>
          <c:tx>
            <c:v>Transport, storage, comms</c:v>
          </c:tx>
          <c:spPr>
            <a:solidFill>
              <a:srgbClr val="66FFFF"/>
            </a:solidFill>
            <a:ln w="25400">
              <a:noFill/>
            </a:ln>
          </c:spPr>
          <c:invertIfNegative val="0"/>
          <c:xVal>
            <c:numRef>
              <c:f>'Rel. prod. cf employment'!$B$28</c:f>
              <c:numCache>
                <c:formatCode>#,##0.0_ ;\-#,##0.0\ </c:formatCode>
                <c:ptCount val="1"/>
                <c:pt idx="0">
                  <c:v>0.21154142357497863</c:v>
                </c:pt>
              </c:numCache>
            </c:numRef>
          </c:xVal>
          <c:yVal>
            <c:numRef>
              <c:f>'Rel. prod. cf employment'!$C$28</c:f>
              <c:numCache>
                <c:formatCode>#,##0.0_ ;\-#,##0.0\ </c:formatCode>
                <c:ptCount val="1"/>
                <c:pt idx="0">
                  <c:v>5.7264359628014576</c:v>
                </c:pt>
              </c:numCache>
            </c:numRef>
          </c:yVal>
          <c:bubbleSize>
            <c:numRef>
              <c:f>'Rel. prod. cf employment'!$E$28</c:f>
              <c:numCache>
                <c:formatCode>#,##0_ ;\-#,##0\ </c:formatCode>
                <c:ptCount val="1"/>
                <c:pt idx="0">
                  <c:v>189</c:v>
                </c:pt>
              </c:numCache>
            </c:numRef>
          </c:bubbleSize>
          <c:bubble3D val="1"/>
        </c:ser>
        <c:ser>
          <c:idx val="6"/>
          <c:order val="6"/>
          <c:tx>
            <c:v>Other</c:v>
          </c:tx>
          <c:spPr>
            <a:solidFill>
              <a:srgbClr val="FF00FF"/>
            </a:solidFill>
            <a:ln w="25400">
              <a:noFill/>
            </a:ln>
          </c:spPr>
          <c:invertIfNegative val="0"/>
          <c:xVal>
            <c:numRef>
              <c:f>'Rel. prod. cf employment'!$B$29</c:f>
              <c:numCache>
                <c:formatCode>#,##0.0_ ;\-#,##0.0\ </c:formatCode>
                <c:ptCount val="1"/>
                <c:pt idx="0">
                  <c:v>1.8481497840149004</c:v>
                </c:pt>
              </c:numCache>
            </c:numRef>
          </c:xVal>
          <c:yVal>
            <c:numRef>
              <c:f>'Rel. prod. cf employment'!$C$29</c:f>
              <c:numCache>
                <c:formatCode>#,##0.0_ ;\-#,##0.0\ </c:formatCode>
                <c:ptCount val="1"/>
                <c:pt idx="0">
                  <c:v>0.86466463781924863</c:v>
                </c:pt>
              </c:numCache>
            </c:numRef>
          </c:yVal>
          <c:bubbleSize>
            <c:numRef>
              <c:f>'Rel. prod. cf employment'!$E$29</c:f>
              <c:numCache>
                <c:formatCode>#,##0_ ;\-#,##0\ </c:formatCode>
                <c:ptCount val="1"/>
                <c:pt idx="0">
                  <c:v>1410</c:v>
                </c:pt>
              </c:numCache>
            </c:numRef>
          </c:bubbleSize>
          <c:bubble3D val="1"/>
        </c:ser>
        <c:dLbls>
          <c:showLegendKey val="0"/>
          <c:showVal val="0"/>
          <c:showCatName val="0"/>
          <c:showSerName val="0"/>
          <c:showPercent val="0"/>
          <c:showBubbleSize val="0"/>
        </c:dLbls>
        <c:bubbleScale val="100"/>
        <c:showNegBubbles val="0"/>
        <c:axId val="667171840"/>
        <c:axId val="667194496"/>
      </c:bubbleChart>
      <c:valAx>
        <c:axId val="667171840"/>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667194496"/>
        <c:crosses val="autoZero"/>
        <c:crossBetween val="midCat"/>
      </c:valAx>
      <c:valAx>
        <c:axId val="667194496"/>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6671718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employment'!$B$40</c:f>
              <c:numCache>
                <c:formatCode>#,##0.0_ ;\-#,##0.0\ </c:formatCode>
                <c:ptCount val="1"/>
                <c:pt idx="0">
                  <c:v>-2.4000135546123786</c:v>
                </c:pt>
              </c:numCache>
            </c:numRef>
          </c:xVal>
          <c:yVal>
            <c:numRef>
              <c:f>'Rel. prod. cf employment'!$C$40</c:f>
              <c:numCache>
                <c:formatCode>#,##0.0_ ;\-#,##0.0\ </c:formatCode>
                <c:ptCount val="1"/>
                <c:pt idx="0">
                  <c:v>0.68964779806354259</c:v>
                </c:pt>
              </c:numCache>
            </c:numRef>
          </c:yVal>
          <c:bubbleSize>
            <c:numRef>
              <c:f>'Rel. prod. cf employment'!$E$40</c:f>
              <c:numCache>
                <c:formatCode>#,##0_ ;\-#,##0\ </c:formatCode>
                <c:ptCount val="1"/>
                <c:pt idx="0">
                  <c:v>4730</c:v>
                </c:pt>
              </c:numCache>
            </c:numRef>
          </c:bubbleSize>
          <c:bubble3D val="1"/>
        </c:ser>
        <c:ser>
          <c:idx val="1"/>
          <c:order val="1"/>
          <c:tx>
            <c:v>Mining &amp; utilities</c:v>
          </c:tx>
          <c:spPr>
            <a:solidFill>
              <a:srgbClr val="000000"/>
            </a:solidFill>
            <a:ln w="25400">
              <a:noFill/>
            </a:ln>
          </c:spPr>
          <c:invertIfNegative val="0"/>
          <c:xVal>
            <c:numRef>
              <c:f>'Rel. prod. cf employment'!$B$41</c:f>
              <c:numCache>
                <c:formatCode>#,##0.0_ ;\-#,##0.0\ </c:formatCode>
                <c:ptCount val="1"/>
                <c:pt idx="0">
                  <c:v>-5.4435165708091482E-2</c:v>
                </c:pt>
              </c:numCache>
            </c:numRef>
          </c:xVal>
          <c:yVal>
            <c:numRef>
              <c:f>'Rel. prod. cf employment'!$C$41</c:f>
              <c:numCache>
                <c:formatCode>#,##0.0_ ;\-#,##0.0\ </c:formatCode>
                <c:ptCount val="1"/>
                <c:pt idx="0">
                  <c:v>4.2456921434438879</c:v>
                </c:pt>
              </c:numCache>
            </c:numRef>
          </c:yVal>
          <c:bubbleSize>
            <c:numRef>
              <c:f>'Rel. prod. cf employment'!$E$41</c:f>
              <c:numCache>
                <c:formatCode>#,##0_ ;\-#,##0\ </c:formatCode>
                <c:ptCount val="1"/>
                <c:pt idx="0">
                  <c:v>222</c:v>
                </c:pt>
              </c:numCache>
            </c:numRef>
          </c:bubbleSize>
          <c:bubble3D val="1"/>
        </c:ser>
        <c:ser>
          <c:idx val="2"/>
          <c:order val="2"/>
          <c:tx>
            <c:v>Manufacturing</c:v>
          </c:tx>
          <c:spPr>
            <a:solidFill>
              <a:srgbClr val="CC6600"/>
            </a:solidFill>
            <a:ln w="25400">
              <a:noFill/>
            </a:ln>
          </c:spPr>
          <c:invertIfNegative val="0"/>
          <c:xVal>
            <c:numRef>
              <c:f>'Rel. prod. cf employment'!$B$42</c:f>
              <c:numCache>
                <c:formatCode>#,##0.0_ ;\-#,##0.0\ </c:formatCode>
                <c:ptCount val="1"/>
                <c:pt idx="0">
                  <c:v>-0.76232479727678459</c:v>
                </c:pt>
              </c:numCache>
            </c:numRef>
          </c:xVal>
          <c:yVal>
            <c:numRef>
              <c:f>'Rel. prod. cf employment'!$C$42</c:f>
              <c:numCache>
                <c:formatCode>#,##0.0_ ;\-#,##0.0\ </c:formatCode>
                <c:ptCount val="1"/>
                <c:pt idx="0">
                  <c:v>0.8724779144624708</c:v>
                </c:pt>
              </c:numCache>
            </c:numRef>
          </c:yVal>
          <c:bubbleSize>
            <c:numRef>
              <c:f>'Rel. prod. cf employment'!$E$42</c:f>
              <c:numCache>
                <c:formatCode>#,##0_ ;\-#,##0\ </c:formatCode>
                <c:ptCount val="1"/>
                <c:pt idx="0">
                  <c:v>867</c:v>
                </c:pt>
              </c:numCache>
            </c:numRef>
          </c:bubbleSize>
          <c:bubble3D val="1"/>
        </c:ser>
        <c:ser>
          <c:idx val="3"/>
          <c:order val="3"/>
          <c:tx>
            <c:v>Construction</c:v>
          </c:tx>
          <c:spPr>
            <a:solidFill>
              <a:srgbClr val="FFFF00"/>
            </a:solidFill>
            <a:ln w="25400">
              <a:noFill/>
            </a:ln>
          </c:spPr>
          <c:invertIfNegative val="0"/>
          <c:xVal>
            <c:numRef>
              <c:f>'Rel. prod. cf employment'!$B$43</c:f>
              <c:numCache>
                <c:formatCode>#,##0.0_ ;\-#,##0.0\ </c:formatCode>
                <c:ptCount val="1"/>
                <c:pt idx="0">
                  <c:v>1.0554866332411503</c:v>
                </c:pt>
              </c:numCache>
            </c:numRef>
          </c:xVal>
          <c:yVal>
            <c:numRef>
              <c:f>'Rel. prod. cf employment'!$C$43</c:f>
              <c:numCache>
                <c:formatCode>#,##0.0_ ;\-#,##0.0\ </c:formatCode>
                <c:ptCount val="1"/>
                <c:pt idx="0">
                  <c:v>0.77993648442982</c:v>
                </c:pt>
              </c:numCache>
            </c:numRef>
          </c:yVal>
          <c:bubbleSize>
            <c:numRef>
              <c:f>'Rel. prod. cf employment'!$E$43</c:f>
              <c:numCache>
                <c:formatCode>#,##0_ ;\-#,##0\ </c:formatCode>
                <c:ptCount val="1"/>
                <c:pt idx="0">
                  <c:v>542</c:v>
                </c:pt>
              </c:numCache>
            </c:numRef>
          </c:bubbleSize>
          <c:bubble3D val="1"/>
        </c:ser>
        <c:ser>
          <c:idx val="4"/>
          <c:order val="4"/>
          <c:tx>
            <c:v>Wholesale, retail, hotels</c:v>
          </c:tx>
          <c:spPr>
            <a:solidFill>
              <a:srgbClr val="6666FF"/>
            </a:solidFill>
            <a:ln w="25400">
              <a:noFill/>
            </a:ln>
          </c:spPr>
          <c:invertIfNegative val="0"/>
          <c:xVal>
            <c:numRef>
              <c:f>'Rel. prod. cf employment'!$B$44</c:f>
              <c:numCache>
                <c:formatCode>#,##0.0_ ;\-#,##0.0\ </c:formatCode>
                <c:ptCount val="1"/>
                <c:pt idx="0">
                  <c:v>0.44560788200709922</c:v>
                </c:pt>
              </c:numCache>
            </c:numRef>
          </c:xVal>
          <c:yVal>
            <c:numRef>
              <c:f>'Rel. prod. cf employment'!$C$44</c:f>
              <c:numCache>
                <c:formatCode>#,##0.0_ ;\-#,##0.0\ </c:formatCode>
                <c:ptCount val="1"/>
                <c:pt idx="0">
                  <c:v>1.3172851742752048</c:v>
                </c:pt>
              </c:numCache>
            </c:numRef>
          </c:yVal>
          <c:bubbleSize>
            <c:numRef>
              <c:f>'Rel. prod. cf employment'!$E$44</c:f>
              <c:numCache>
                <c:formatCode>#,##0_ ;\-#,##0\ </c:formatCode>
                <c:ptCount val="1"/>
                <c:pt idx="0">
                  <c:v>1032</c:v>
                </c:pt>
              </c:numCache>
            </c:numRef>
          </c:bubbleSize>
          <c:bubble3D val="1"/>
        </c:ser>
        <c:ser>
          <c:idx val="5"/>
          <c:order val="5"/>
          <c:tx>
            <c:v>Transport, storage, comms</c:v>
          </c:tx>
          <c:spPr>
            <a:solidFill>
              <a:srgbClr val="66FFFF"/>
            </a:solidFill>
            <a:ln w="25400">
              <a:noFill/>
            </a:ln>
          </c:spPr>
          <c:invertIfNegative val="0"/>
          <c:xVal>
            <c:numRef>
              <c:f>'Rel. prod. cf employment'!$B$45</c:f>
              <c:numCache>
                <c:formatCode>#,##0.0_ ;\-#,##0.0\ </c:formatCode>
                <c:ptCount val="1"/>
                <c:pt idx="0">
                  <c:v>0.35958731721713599</c:v>
                </c:pt>
              </c:numCache>
            </c:numRef>
          </c:xVal>
          <c:yVal>
            <c:numRef>
              <c:f>'Rel. prod. cf employment'!$C$45</c:f>
              <c:numCache>
                <c:formatCode>#,##0.0_ ;\-#,##0.0\ </c:formatCode>
                <c:ptCount val="1"/>
                <c:pt idx="0">
                  <c:v>4.9672887324390445</c:v>
                </c:pt>
              </c:numCache>
            </c:numRef>
          </c:yVal>
          <c:bubbleSize>
            <c:numRef>
              <c:f>'Rel. prod. cf employment'!$E$45</c:f>
              <c:numCache>
                <c:formatCode>#,##0_ ;\-#,##0\ </c:formatCode>
                <c:ptCount val="1"/>
                <c:pt idx="0">
                  <c:v>254</c:v>
                </c:pt>
              </c:numCache>
            </c:numRef>
          </c:bubbleSize>
          <c:bubble3D val="1"/>
        </c:ser>
        <c:ser>
          <c:idx val="6"/>
          <c:order val="6"/>
          <c:tx>
            <c:v>Other</c:v>
          </c:tx>
          <c:spPr>
            <a:solidFill>
              <a:srgbClr val="FF00FF"/>
            </a:solidFill>
            <a:ln w="25400">
              <a:noFill/>
            </a:ln>
          </c:spPr>
          <c:invertIfNegative val="0"/>
          <c:xVal>
            <c:numRef>
              <c:f>'Rel. prod. cf employment'!$B$46</c:f>
              <c:numCache>
                <c:formatCode>#,##0.0_ ;\-#,##0.0\ </c:formatCode>
                <c:ptCount val="1"/>
                <c:pt idx="0">
                  <c:v>1.3560916851318723</c:v>
                </c:pt>
              </c:numCache>
            </c:numRef>
          </c:xVal>
          <c:yVal>
            <c:numRef>
              <c:f>'Rel. prod. cf employment'!$C$46</c:f>
              <c:numCache>
                <c:formatCode>#,##0.0_ ;\-#,##0.0\ </c:formatCode>
                <c:ptCount val="1"/>
                <c:pt idx="0">
                  <c:v>0.79781282204714443</c:v>
                </c:pt>
              </c:numCache>
            </c:numRef>
          </c:yVal>
          <c:bubbleSize>
            <c:numRef>
              <c:f>'Rel. prod. cf employment'!$E$46</c:f>
              <c:numCache>
                <c:formatCode>#,##0_ ;\-#,##0\ </c:formatCode>
                <c:ptCount val="1"/>
                <c:pt idx="0">
                  <c:v>1770</c:v>
                </c:pt>
              </c:numCache>
            </c:numRef>
          </c:bubbleSize>
          <c:bubble3D val="1"/>
        </c:ser>
        <c:dLbls>
          <c:showLegendKey val="0"/>
          <c:showVal val="0"/>
          <c:showCatName val="0"/>
          <c:showSerName val="0"/>
          <c:showPercent val="0"/>
          <c:showBubbleSize val="0"/>
        </c:dLbls>
        <c:bubbleScale val="100"/>
        <c:showNegBubbles val="0"/>
        <c:axId val="667290240"/>
        <c:axId val="667296512"/>
      </c:bubbleChart>
      <c:valAx>
        <c:axId val="667290240"/>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667296512"/>
        <c:crosses val="autoZero"/>
        <c:crossBetween val="midCat"/>
      </c:valAx>
      <c:valAx>
        <c:axId val="667296512"/>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6672902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employment'!$B$57</c:f>
              <c:numCache>
                <c:formatCode>#,##0.0_ ;\-#,##0.0\ </c:formatCode>
                <c:ptCount val="1"/>
                <c:pt idx="0">
                  <c:v>2.4589141673204296</c:v>
                </c:pt>
              </c:numCache>
            </c:numRef>
          </c:xVal>
          <c:yVal>
            <c:numRef>
              <c:f>'Rel. prod. cf employment'!$C$57</c:f>
              <c:numCache>
                <c:formatCode>#,##0.0_ ;\-#,##0.0\ </c:formatCode>
                <c:ptCount val="1"/>
                <c:pt idx="0">
                  <c:v>0.8048835375026735</c:v>
                </c:pt>
              </c:numCache>
            </c:numRef>
          </c:yVal>
          <c:bubbleSize>
            <c:numRef>
              <c:f>'Rel. prod. cf employment'!$E$57</c:f>
              <c:numCache>
                <c:formatCode>#,##0_ ;\-#,##0\ </c:formatCode>
                <c:ptCount val="1"/>
                <c:pt idx="0">
                  <c:v>5382</c:v>
                </c:pt>
              </c:numCache>
            </c:numRef>
          </c:bubbleSize>
          <c:bubble3D val="1"/>
        </c:ser>
        <c:ser>
          <c:idx val="1"/>
          <c:order val="1"/>
          <c:tx>
            <c:v>Mining &amp; utilities</c:v>
          </c:tx>
          <c:spPr>
            <a:solidFill>
              <a:srgbClr val="000000"/>
            </a:solidFill>
            <a:ln w="25400">
              <a:noFill/>
            </a:ln>
          </c:spPr>
          <c:invertIfNegative val="0"/>
          <c:xVal>
            <c:numRef>
              <c:f>'Rel. prod. cf employment'!$B$58</c:f>
              <c:numCache>
                <c:formatCode>#,##0.0_ ;\-#,##0.0\ </c:formatCode>
                <c:ptCount val="1"/>
                <c:pt idx="0">
                  <c:v>4.0995001229538364E-2</c:v>
                </c:pt>
              </c:numCache>
            </c:numRef>
          </c:xVal>
          <c:yVal>
            <c:numRef>
              <c:f>'Rel. prod. cf employment'!$C$58</c:f>
              <c:numCache>
                <c:formatCode>#,##0.0_ ;\-#,##0.0\ </c:formatCode>
                <c:ptCount val="1"/>
                <c:pt idx="0">
                  <c:v>0.92165314003413823</c:v>
                </c:pt>
              </c:numCache>
            </c:numRef>
          </c:yVal>
          <c:bubbleSize>
            <c:numRef>
              <c:f>'Rel. prod. cf employment'!$E$58</c:f>
              <c:numCache>
                <c:formatCode>#,##0_ ;\-#,##0\ </c:formatCode>
                <c:ptCount val="1"/>
                <c:pt idx="0">
                  <c:v>245</c:v>
                </c:pt>
              </c:numCache>
            </c:numRef>
          </c:bubbleSize>
          <c:bubble3D val="1"/>
        </c:ser>
        <c:ser>
          <c:idx val="2"/>
          <c:order val="2"/>
          <c:tx>
            <c:v>Manufacturing</c:v>
          </c:tx>
          <c:spPr>
            <a:solidFill>
              <a:srgbClr val="CC6600"/>
            </a:solidFill>
            <a:ln w="25400">
              <a:noFill/>
            </a:ln>
          </c:spPr>
          <c:invertIfNegative val="0"/>
          <c:xVal>
            <c:numRef>
              <c:f>'Rel. prod. cf employment'!$B$59</c:f>
              <c:numCache>
                <c:formatCode>#,##0.0_ ;\-#,##0.0\ </c:formatCode>
                <c:ptCount val="1"/>
                <c:pt idx="0">
                  <c:v>0.40656001105259065</c:v>
                </c:pt>
              </c:numCache>
            </c:numRef>
          </c:xVal>
          <c:yVal>
            <c:numRef>
              <c:f>'Rel. prod. cf employment'!$C$59</c:f>
              <c:numCache>
                <c:formatCode>#,##0.0_ ;\-#,##0.0\ </c:formatCode>
                <c:ptCount val="1"/>
                <c:pt idx="0">
                  <c:v>0.99351617064872322</c:v>
                </c:pt>
              </c:numCache>
            </c:numRef>
          </c:yVal>
          <c:bubbleSize>
            <c:numRef>
              <c:f>'Rel. prod. cf employment'!$E$59</c:f>
              <c:numCache>
                <c:formatCode>#,##0_ ;\-#,##0\ </c:formatCode>
                <c:ptCount val="1"/>
                <c:pt idx="0">
                  <c:v>982</c:v>
                </c:pt>
              </c:numCache>
            </c:numRef>
          </c:bubbleSize>
          <c:bubble3D val="1"/>
        </c:ser>
        <c:ser>
          <c:idx val="3"/>
          <c:order val="3"/>
          <c:tx>
            <c:v>Construction</c:v>
          </c:tx>
          <c:spPr>
            <a:solidFill>
              <a:srgbClr val="FFFF00"/>
            </a:solidFill>
            <a:ln w="25400">
              <a:noFill/>
            </a:ln>
          </c:spPr>
          <c:invertIfNegative val="0"/>
          <c:xVal>
            <c:numRef>
              <c:f>'Rel. prod. cf employment'!$B$60</c:f>
              <c:numCache>
                <c:formatCode>#,##0.0_ ;\-#,##0.0\ </c:formatCode>
                <c:ptCount val="1"/>
                <c:pt idx="0">
                  <c:v>-0.54752106548955393</c:v>
                </c:pt>
              </c:numCache>
            </c:numRef>
          </c:xVal>
          <c:yVal>
            <c:numRef>
              <c:f>'Rel. prod. cf employment'!$C$60</c:f>
              <c:numCache>
                <c:formatCode>#,##0.0_ ;\-#,##0.0\ </c:formatCode>
                <c:ptCount val="1"/>
                <c:pt idx="0">
                  <c:v>0.74806339473335126</c:v>
                </c:pt>
              </c:numCache>
            </c:numRef>
          </c:yVal>
          <c:bubbleSize>
            <c:numRef>
              <c:f>'Rel. prod. cf employment'!$E$60</c:f>
              <c:numCache>
                <c:formatCode>#,##0_ ;\-#,##0\ </c:formatCode>
                <c:ptCount val="1"/>
                <c:pt idx="0">
                  <c:v>532</c:v>
                </c:pt>
              </c:numCache>
            </c:numRef>
          </c:bubbleSize>
          <c:bubble3D val="1"/>
        </c:ser>
        <c:ser>
          <c:idx val="4"/>
          <c:order val="4"/>
          <c:tx>
            <c:v>Wholesale, retail, hotels</c:v>
          </c:tx>
          <c:spPr>
            <a:solidFill>
              <a:srgbClr val="6666FF"/>
            </a:solidFill>
            <a:ln w="25400">
              <a:noFill/>
            </a:ln>
          </c:spPr>
          <c:invertIfNegative val="0"/>
          <c:xVal>
            <c:numRef>
              <c:f>'Rel. prod. cf employment'!$B$61</c:f>
              <c:numCache>
                <c:formatCode>#,##0.0_ ;\-#,##0.0\ </c:formatCode>
                <c:ptCount val="1"/>
                <c:pt idx="0">
                  <c:v>-0.474322611791683</c:v>
                </c:pt>
              </c:numCache>
            </c:numRef>
          </c:xVal>
          <c:yVal>
            <c:numRef>
              <c:f>'Rel. prod. cf employment'!$C$61</c:f>
              <c:numCache>
                <c:formatCode>#,##0.0_ ;\-#,##0.0\ </c:formatCode>
                <c:ptCount val="1"/>
                <c:pt idx="0">
                  <c:v>1.5700912846620525</c:v>
                </c:pt>
              </c:numCache>
            </c:numRef>
          </c:yVal>
          <c:bubbleSize>
            <c:numRef>
              <c:f>'Rel. prod. cf employment'!$E$61</c:f>
              <c:numCache>
                <c:formatCode>#,##0_ ;\-#,##0\ </c:formatCode>
                <c:ptCount val="1"/>
                <c:pt idx="0">
                  <c:v>1071</c:v>
                </c:pt>
              </c:numCache>
            </c:numRef>
          </c:bubbleSize>
          <c:bubble3D val="1"/>
        </c:ser>
        <c:ser>
          <c:idx val="5"/>
          <c:order val="5"/>
          <c:tx>
            <c:v>Transport, storage, comms</c:v>
          </c:tx>
          <c:spPr>
            <a:solidFill>
              <a:srgbClr val="66FFFF"/>
            </a:solidFill>
            <a:ln w="25400">
              <a:noFill/>
            </a:ln>
          </c:spPr>
          <c:invertIfNegative val="0"/>
          <c:xVal>
            <c:numRef>
              <c:f>'Rel. prod. cf employment'!$B$62</c:f>
              <c:numCache>
                <c:formatCode>#,##0.0_ ;\-#,##0.0\ </c:formatCode>
                <c:ptCount val="1"/>
                <c:pt idx="0">
                  <c:v>-0.24986835287262066</c:v>
                </c:pt>
              </c:numCache>
            </c:numRef>
          </c:xVal>
          <c:yVal>
            <c:numRef>
              <c:f>'Rel. prod. cf employment'!$C$62</c:f>
              <c:numCache>
                <c:formatCode>#,##0.0_ ;\-#,##0.0\ </c:formatCode>
                <c:ptCount val="1"/>
                <c:pt idx="0">
                  <c:v>5.813137448799405</c:v>
                </c:pt>
              </c:numCache>
            </c:numRef>
          </c:yVal>
          <c:bubbleSize>
            <c:numRef>
              <c:f>'Rel. prod. cf employment'!$E$62</c:f>
              <c:numCache>
                <c:formatCode>#,##0_ ;\-#,##0\ </c:formatCode>
                <c:ptCount val="1"/>
                <c:pt idx="0">
                  <c:v>250</c:v>
                </c:pt>
              </c:numCache>
            </c:numRef>
          </c:bubbleSize>
          <c:bubble3D val="1"/>
        </c:ser>
        <c:ser>
          <c:idx val="6"/>
          <c:order val="6"/>
          <c:tx>
            <c:v>Other</c:v>
          </c:tx>
          <c:spPr>
            <a:solidFill>
              <a:srgbClr val="FF00FF"/>
            </a:solidFill>
            <a:ln w="25400">
              <a:noFill/>
            </a:ln>
          </c:spPr>
          <c:invertIfNegative val="0"/>
          <c:xVal>
            <c:numRef>
              <c:f>'Rel. prod. cf employment'!$B$63</c:f>
              <c:numCache>
                <c:formatCode>#,##0.0_ ;\-#,##0.0\ </c:formatCode>
                <c:ptCount val="1"/>
                <c:pt idx="0">
                  <c:v>-1.6347571494486886</c:v>
                </c:pt>
              </c:numCache>
            </c:numRef>
          </c:xVal>
          <c:yVal>
            <c:numRef>
              <c:f>'Rel. prod. cf employment'!$C$63</c:f>
              <c:numCache>
                <c:formatCode>#,##0.0_ ;\-#,##0.0\ </c:formatCode>
                <c:ptCount val="1"/>
                <c:pt idx="0">
                  <c:v>0.65536625681925209</c:v>
                </c:pt>
              </c:numCache>
            </c:numRef>
          </c:yVal>
          <c:bubbleSize>
            <c:numRef>
              <c:f>'Rel. prod. cf employment'!$E$63</c:f>
              <c:numCache>
                <c:formatCode>#,##0_ ;\-#,##0\ </c:formatCode>
                <c:ptCount val="1"/>
                <c:pt idx="0">
                  <c:v>1753</c:v>
                </c:pt>
              </c:numCache>
            </c:numRef>
          </c:bubbleSize>
          <c:bubble3D val="1"/>
        </c:ser>
        <c:dLbls>
          <c:showLegendKey val="0"/>
          <c:showVal val="0"/>
          <c:showCatName val="0"/>
          <c:showSerName val="0"/>
          <c:showPercent val="0"/>
          <c:showBubbleSize val="0"/>
        </c:dLbls>
        <c:bubbleScale val="100"/>
        <c:showNegBubbles val="0"/>
        <c:axId val="667322624"/>
        <c:axId val="671875456"/>
      </c:bubbleChart>
      <c:valAx>
        <c:axId val="667322624"/>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671875456"/>
        <c:crosses val="autoZero"/>
        <c:crossBetween val="midCat"/>
      </c:valAx>
      <c:valAx>
        <c:axId val="671875456"/>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66732262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'Decomposition of prod change'!$B$4</c:f>
              <c:strCache>
                <c:ptCount val="1"/>
                <c:pt idx="0">
                  <c:v>Within sector</c:v>
                </c:pt>
              </c:strCache>
            </c:strRef>
          </c:tx>
          <c:invertIfNegative val="0"/>
          <c:cat>
            <c:strRef>
              <c:f>'Decomposition of prod change'!$A$6:$A$8</c:f>
              <c:strCache>
                <c:ptCount val="3"/>
                <c:pt idx="0">
                  <c:v>2000-05</c:v>
                </c:pt>
                <c:pt idx="1">
                  <c:v>2005-10</c:v>
                </c:pt>
                <c:pt idx="2">
                  <c:v>2010-13</c:v>
                </c:pt>
              </c:strCache>
            </c:strRef>
          </c:cat>
          <c:val>
            <c:numRef>
              <c:f>'Decomposition of prod change'!$B$6:$B$8</c:f>
              <c:numCache>
                <c:formatCode>0.00%</c:formatCode>
                <c:ptCount val="3"/>
                <c:pt idx="0">
                  <c:v>2.2523022550862359E-2</c:v>
                </c:pt>
                <c:pt idx="1">
                  <c:v>3.6592751943682326E-2</c:v>
                </c:pt>
                <c:pt idx="2">
                  <c:v>-9.0819027673630329E-2</c:v>
                </c:pt>
              </c:numCache>
            </c:numRef>
          </c:val>
        </c:ser>
        <c:ser>
          <c:idx val="1"/>
          <c:order val="1"/>
          <c:tx>
            <c:strRef>
              <c:f>'Decomposition of prod change'!$C$4</c:f>
              <c:strCache>
                <c:ptCount val="1"/>
                <c:pt idx="0">
                  <c:v>Structural change</c:v>
                </c:pt>
              </c:strCache>
            </c:strRef>
          </c:tx>
          <c:spPr>
            <a:solidFill>
              <a:schemeClr val="accent6"/>
            </a:solidFill>
          </c:spPr>
          <c:invertIfNegative val="0"/>
          <c:cat>
            <c:strRef>
              <c:f>'Decomposition of prod change'!$A$6:$A$8</c:f>
              <c:strCache>
                <c:ptCount val="3"/>
                <c:pt idx="0">
                  <c:v>2000-05</c:v>
                </c:pt>
                <c:pt idx="1">
                  <c:v>2005-10</c:v>
                </c:pt>
                <c:pt idx="2">
                  <c:v>2010-13</c:v>
                </c:pt>
              </c:strCache>
            </c:strRef>
          </c:cat>
          <c:val>
            <c:numRef>
              <c:f>'Decomposition of prod change'!$C$6:$C$8</c:f>
              <c:numCache>
                <c:formatCode>0.00%</c:formatCode>
                <c:ptCount val="3"/>
                <c:pt idx="0">
                  <c:v>1.1831395735260486E-2</c:v>
                </c:pt>
                <c:pt idx="1">
                  <c:v>-4.610960638599601E-4</c:v>
                </c:pt>
                <c:pt idx="2">
                  <c:v>-1.4802206108813706E-2</c:v>
                </c:pt>
              </c:numCache>
            </c:numRef>
          </c:val>
        </c:ser>
        <c:dLbls>
          <c:showLegendKey val="0"/>
          <c:showVal val="0"/>
          <c:showCatName val="0"/>
          <c:showSerName val="0"/>
          <c:showPercent val="0"/>
          <c:showBubbleSize val="0"/>
        </c:dLbls>
        <c:gapWidth val="150"/>
        <c:overlap val="100"/>
        <c:axId val="661000960"/>
        <c:axId val="661002496"/>
      </c:barChart>
      <c:catAx>
        <c:axId val="661000960"/>
        <c:scaling>
          <c:orientation val="minMax"/>
        </c:scaling>
        <c:delete val="0"/>
        <c:axPos val="b"/>
        <c:majorTickMark val="out"/>
        <c:minorTickMark val="none"/>
        <c:tickLblPos val="low"/>
        <c:crossAx val="661002496"/>
        <c:crosses val="autoZero"/>
        <c:auto val="1"/>
        <c:lblAlgn val="ctr"/>
        <c:lblOffset val="100"/>
        <c:noMultiLvlLbl val="0"/>
      </c:catAx>
      <c:valAx>
        <c:axId val="661002496"/>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66100096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gaps'!$I$5</c:f>
              <c:strCache>
                <c:ptCount val="1"/>
                <c:pt idx="0">
                  <c:v>Other</c:v>
                </c:pt>
              </c:strCache>
            </c:strRef>
          </c:tx>
          <c:spPr>
            <a:solidFill>
              <a:srgbClr val="13CF44"/>
            </a:solidFill>
            <a:ln w="3175">
              <a:solidFill>
                <a:schemeClr val="bg1">
                  <a:lumMod val="50000"/>
                </a:schemeClr>
              </a:solidFill>
            </a:ln>
          </c:spPr>
          <c:cat>
            <c:numRef>
              <c:f>'Productivity gaps'!$H$6:$H$27</c:f>
              <c:numCache>
                <c:formatCode>0.00</c:formatCode>
                <c:ptCount val="22"/>
                <c:pt idx="0">
                  <c:v>0</c:v>
                </c:pt>
                <c:pt idx="1">
                  <c:v>0</c:v>
                </c:pt>
                <c:pt idx="2">
                  <c:v>8.5805188448360248</c:v>
                </c:pt>
                <c:pt idx="3">
                  <c:v>17.16103768967205</c:v>
                </c:pt>
                <c:pt idx="4">
                  <c:v>17.16103768967205</c:v>
                </c:pt>
                <c:pt idx="5">
                  <c:v>19.76505139500734</c:v>
                </c:pt>
                <c:pt idx="6">
                  <c:v>22.369065100342631</c:v>
                </c:pt>
                <c:pt idx="7">
                  <c:v>22.369065100342631</c:v>
                </c:pt>
                <c:pt idx="8">
                  <c:v>48.7126774351444</c:v>
                </c:pt>
                <c:pt idx="9">
                  <c:v>75.056289769946162</c:v>
                </c:pt>
                <c:pt idx="10">
                  <c:v>75.056289769946162</c:v>
                </c:pt>
                <c:pt idx="11">
                  <c:v>76.255506607929519</c:v>
                </c:pt>
                <c:pt idx="12">
                  <c:v>77.454723445912876</c:v>
                </c:pt>
                <c:pt idx="13">
                  <c:v>77.454723445912876</c:v>
                </c:pt>
                <c:pt idx="14">
                  <c:v>82.26138032305434</c:v>
                </c:pt>
                <c:pt idx="15">
                  <c:v>87.068037200195789</c:v>
                </c:pt>
                <c:pt idx="16">
                  <c:v>87.068037200195789</c:v>
                </c:pt>
                <c:pt idx="17">
                  <c:v>92.310327949094471</c:v>
                </c:pt>
                <c:pt idx="18">
                  <c:v>97.55261869799314</c:v>
                </c:pt>
                <c:pt idx="19">
                  <c:v>97.55261869799314</c:v>
                </c:pt>
                <c:pt idx="20">
                  <c:v>98.776309348996563</c:v>
                </c:pt>
                <c:pt idx="21">
                  <c:v>100</c:v>
                </c:pt>
              </c:numCache>
            </c:numRef>
          </c:cat>
          <c:val>
            <c:numRef>
              <c:f>'Productivity gaps'!$I$6:$I$27</c:f>
              <c:numCache>
                <c:formatCode>#,##0.0</c:formatCode>
                <c:ptCount val="22"/>
                <c:pt idx="0" formatCode="General">
                  <c:v>0</c:v>
                </c:pt>
                <c:pt idx="1">
                  <c:v>0.65536625681925209</c:v>
                </c:pt>
                <c:pt idx="2">
                  <c:v>0.65536625681925209</c:v>
                </c:pt>
                <c:pt idx="3">
                  <c:v>0.65536625681925209</c:v>
                </c:pt>
                <c:pt idx="4" formatCode="General">
                  <c:v>0</c:v>
                </c:pt>
              </c:numCache>
            </c:numRef>
          </c:val>
        </c:ser>
        <c:ser>
          <c:idx val="1"/>
          <c:order val="1"/>
          <c:tx>
            <c:strRef>
              <c:f>'Productivity gaps'!$J$5</c:f>
              <c:strCache>
                <c:ptCount val="1"/>
                <c:pt idx="0">
                  <c:v>Construction</c:v>
                </c:pt>
              </c:strCache>
            </c:strRef>
          </c:tx>
          <c:spPr>
            <a:solidFill>
              <a:srgbClr val="6666FF"/>
            </a:solidFill>
            <a:ln w="3175">
              <a:solidFill>
                <a:schemeClr val="bg1">
                  <a:lumMod val="50000"/>
                </a:schemeClr>
              </a:solidFill>
            </a:ln>
          </c:spPr>
          <c:cat>
            <c:numRef>
              <c:f>'Productivity gaps'!$H$6:$H$27</c:f>
              <c:numCache>
                <c:formatCode>0.00</c:formatCode>
                <c:ptCount val="22"/>
                <c:pt idx="0">
                  <c:v>0</c:v>
                </c:pt>
                <c:pt idx="1">
                  <c:v>0</c:v>
                </c:pt>
                <c:pt idx="2">
                  <c:v>8.5805188448360248</c:v>
                </c:pt>
                <c:pt idx="3">
                  <c:v>17.16103768967205</c:v>
                </c:pt>
                <c:pt idx="4">
                  <c:v>17.16103768967205</c:v>
                </c:pt>
                <c:pt idx="5">
                  <c:v>19.76505139500734</c:v>
                </c:pt>
                <c:pt idx="6">
                  <c:v>22.369065100342631</c:v>
                </c:pt>
                <c:pt idx="7">
                  <c:v>22.369065100342631</c:v>
                </c:pt>
                <c:pt idx="8">
                  <c:v>48.7126774351444</c:v>
                </c:pt>
                <c:pt idx="9">
                  <c:v>75.056289769946162</c:v>
                </c:pt>
                <c:pt idx="10">
                  <c:v>75.056289769946162</c:v>
                </c:pt>
                <c:pt idx="11">
                  <c:v>76.255506607929519</c:v>
                </c:pt>
                <c:pt idx="12">
                  <c:v>77.454723445912876</c:v>
                </c:pt>
                <c:pt idx="13">
                  <c:v>77.454723445912876</c:v>
                </c:pt>
                <c:pt idx="14">
                  <c:v>82.26138032305434</c:v>
                </c:pt>
                <c:pt idx="15">
                  <c:v>87.068037200195789</c:v>
                </c:pt>
                <c:pt idx="16">
                  <c:v>87.068037200195789</c:v>
                </c:pt>
                <c:pt idx="17">
                  <c:v>92.310327949094471</c:v>
                </c:pt>
                <c:pt idx="18">
                  <c:v>97.55261869799314</c:v>
                </c:pt>
                <c:pt idx="19">
                  <c:v>97.55261869799314</c:v>
                </c:pt>
                <c:pt idx="20">
                  <c:v>98.776309348996563</c:v>
                </c:pt>
                <c:pt idx="21">
                  <c:v>100</c:v>
                </c:pt>
              </c:numCache>
            </c:numRef>
          </c:cat>
          <c:val>
            <c:numRef>
              <c:f>'Productivity gaps'!$J$6:$J$27</c:f>
              <c:numCache>
                <c:formatCode>General</c:formatCode>
                <c:ptCount val="22"/>
                <c:pt idx="3">
                  <c:v>0</c:v>
                </c:pt>
                <c:pt idx="4" formatCode="#,##0.000">
                  <c:v>0.74806339473335126</c:v>
                </c:pt>
                <c:pt idx="5" formatCode="#,##0.000">
                  <c:v>0.74806339473335126</c:v>
                </c:pt>
                <c:pt idx="6" formatCode="#,##0.000">
                  <c:v>0.74806339473335126</c:v>
                </c:pt>
                <c:pt idx="7">
                  <c:v>0</c:v>
                </c:pt>
              </c:numCache>
            </c:numRef>
          </c:val>
        </c:ser>
        <c:ser>
          <c:idx val="2"/>
          <c:order val="2"/>
          <c:tx>
            <c:strRef>
              <c:f>'Productivity gaps'!$K$5</c:f>
              <c:strCache>
                <c:ptCount val="1"/>
                <c:pt idx="0">
                  <c:v>Agriculture</c:v>
                </c:pt>
              </c:strCache>
            </c:strRef>
          </c:tx>
          <c:spPr>
            <a:solidFill>
              <a:srgbClr val="CC6600"/>
            </a:solidFill>
            <a:ln w="3175">
              <a:solidFill>
                <a:schemeClr val="bg1">
                  <a:lumMod val="50000"/>
                </a:schemeClr>
              </a:solidFill>
            </a:ln>
          </c:spPr>
          <c:cat>
            <c:numRef>
              <c:f>'Productivity gaps'!$H$6:$H$27</c:f>
              <c:numCache>
                <c:formatCode>0.00</c:formatCode>
                <c:ptCount val="22"/>
                <c:pt idx="0">
                  <c:v>0</c:v>
                </c:pt>
                <c:pt idx="1">
                  <c:v>0</c:v>
                </c:pt>
                <c:pt idx="2">
                  <c:v>8.5805188448360248</c:v>
                </c:pt>
                <c:pt idx="3">
                  <c:v>17.16103768967205</c:v>
                </c:pt>
                <c:pt idx="4">
                  <c:v>17.16103768967205</c:v>
                </c:pt>
                <c:pt idx="5">
                  <c:v>19.76505139500734</c:v>
                </c:pt>
                <c:pt idx="6">
                  <c:v>22.369065100342631</c:v>
                </c:pt>
                <c:pt idx="7">
                  <c:v>22.369065100342631</c:v>
                </c:pt>
                <c:pt idx="8">
                  <c:v>48.7126774351444</c:v>
                </c:pt>
                <c:pt idx="9">
                  <c:v>75.056289769946162</c:v>
                </c:pt>
                <c:pt idx="10">
                  <c:v>75.056289769946162</c:v>
                </c:pt>
                <c:pt idx="11">
                  <c:v>76.255506607929519</c:v>
                </c:pt>
                <c:pt idx="12">
                  <c:v>77.454723445912876</c:v>
                </c:pt>
                <c:pt idx="13">
                  <c:v>77.454723445912876</c:v>
                </c:pt>
                <c:pt idx="14">
                  <c:v>82.26138032305434</c:v>
                </c:pt>
                <c:pt idx="15">
                  <c:v>87.068037200195789</c:v>
                </c:pt>
                <c:pt idx="16">
                  <c:v>87.068037200195789</c:v>
                </c:pt>
                <c:pt idx="17">
                  <c:v>92.310327949094471</c:v>
                </c:pt>
                <c:pt idx="18">
                  <c:v>97.55261869799314</c:v>
                </c:pt>
                <c:pt idx="19">
                  <c:v>97.55261869799314</c:v>
                </c:pt>
                <c:pt idx="20">
                  <c:v>98.776309348996563</c:v>
                </c:pt>
                <c:pt idx="21">
                  <c:v>100</c:v>
                </c:pt>
              </c:numCache>
            </c:numRef>
          </c:cat>
          <c:val>
            <c:numRef>
              <c:f>'Productivity gaps'!$K$6:$K$27</c:f>
              <c:numCache>
                <c:formatCode>General</c:formatCode>
                <c:ptCount val="22"/>
                <c:pt idx="6">
                  <c:v>0</c:v>
                </c:pt>
                <c:pt idx="7" formatCode="#,##0.000">
                  <c:v>0.8048835375026735</c:v>
                </c:pt>
                <c:pt idx="8" formatCode="#,##0.000">
                  <c:v>0.8048835375026735</c:v>
                </c:pt>
                <c:pt idx="9" formatCode="#,##0.000">
                  <c:v>0.8048835375026735</c:v>
                </c:pt>
                <c:pt idx="10">
                  <c:v>0</c:v>
                </c:pt>
              </c:numCache>
            </c:numRef>
          </c:val>
        </c:ser>
        <c:ser>
          <c:idx val="3"/>
          <c:order val="3"/>
          <c:tx>
            <c:strRef>
              <c:f>'Productivity gaps'!$L$5</c:f>
              <c:strCache>
                <c:ptCount val="1"/>
                <c:pt idx="0">
                  <c:v>Mining &amp; utilities</c:v>
                </c:pt>
              </c:strCache>
            </c:strRef>
          </c:tx>
          <c:spPr>
            <a:solidFill>
              <a:srgbClr val="FF00FF"/>
            </a:solidFill>
            <a:ln w="3175">
              <a:solidFill>
                <a:schemeClr val="bg1">
                  <a:lumMod val="50000"/>
                </a:schemeClr>
              </a:solidFill>
            </a:ln>
          </c:spPr>
          <c:cat>
            <c:numRef>
              <c:f>'Productivity gaps'!$H$6:$H$27</c:f>
              <c:numCache>
                <c:formatCode>0.00</c:formatCode>
                <c:ptCount val="22"/>
                <c:pt idx="0">
                  <c:v>0</c:v>
                </c:pt>
                <c:pt idx="1">
                  <c:v>0</c:v>
                </c:pt>
                <c:pt idx="2">
                  <c:v>8.5805188448360248</c:v>
                </c:pt>
                <c:pt idx="3">
                  <c:v>17.16103768967205</c:v>
                </c:pt>
                <c:pt idx="4">
                  <c:v>17.16103768967205</c:v>
                </c:pt>
                <c:pt idx="5">
                  <c:v>19.76505139500734</c:v>
                </c:pt>
                <c:pt idx="6">
                  <c:v>22.369065100342631</c:v>
                </c:pt>
                <c:pt idx="7">
                  <c:v>22.369065100342631</c:v>
                </c:pt>
                <c:pt idx="8">
                  <c:v>48.7126774351444</c:v>
                </c:pt>
                <c:pt idx="9">
                  <c:v>75.056289769946162</c:v>
                </c:pt>
                <c:pt idx="10">
                  <c:v>75.056289769946162</c:v>
                </c:pt>
                <c:pt idx="11">
                  <c:v>76.255506607929519</c:v>
                </c:pt>
                <c:pt idx="12">
                  <c:v>77.454723445912876</c:v>
                </c:pt>
                <c:pt idx="13">
                  <c:v>77.454723445912876</c:v>
                </c:pt>
                <c:pt idx="14">
                  <c:v>82.26138032305434</c:v>
                </c:pt>
                <c:pt idx="15">
                  <c:v>87.068037200195789</c:v>
                </c:pt>
                <c:pt idx="16">
                  <c:v>87.068037200195789</c:v>
                </c:pt>
                <c:pt idx="17">
                  <c:v>92.310327949094471</c:v>
                </c:pt>
                <c:pt idx="18">
                  <c:v>97.55261869799314</c:v>
                </c:pt>
                <c:pt idx="19">
                  <c:v>97.55261869799314</c:v>
                </c:pt>
                <c:pt idx="20">
                  <c:v>98.776309348996563</c:v>
                </c:pt>
                <c:pt idx="21">
                  <c:v>100</c:v>
                </c:pt>
              </c:numCache>
            </c:numRef>
          </c:cat>
          <c:val>
            <c:numRef>
              <c:f>'Productivity gaps'!$L$6:$L$27</c:f>
              <c:numCache>
                <c:formatCode>General</c:formatCode>
                <c:ptCount val="22"/>
                <c:pt idx="9">
                  <c:v>0</c:v>
                </c:pt>
                <c:pt idx="10" formatCode="#,##0.0">
                  <c:v>0.92165314003413823</c:v>
                </c:pt>
                <c:pt idx="11" formatCode="#,##0.0">
                  <c:v>0.92165314003413823</c:v>
                </c:pt>
                <c:pt idx="12" formatCode="#,##0.0">
                  <c:v>0.92165314003413823</c:v>
                </c:pt>
                <c:pt idx="13">
                  <c:v>0</c:v>
                </c:pt>
              </c:numCache>
            </c:numRef>
          </c:val>
        </c:ser>
        <c:ser>
          <c:idx val="4"/>
          <c:order val="4"/>
          <c:tx>
            <c:strRef>
              <c:f>'Productivity gaps'!$M$5</c:f>
              <c:strCache>
                <c:ptCount val="1"/>
                <c:pt idx="0">
                  <c:v>Manufacturing</c:v>
                </c:pt>
              </c:strCache>
            </c:strRef>
          </c:tx>
          <c:spPr>
            <a:solidFill>
              <a:srgbClr val="66FFFF"/>
            </a:solidFill>
            <a:ln w="3175">
              <a:solidFill>
                <a:schemeClr val="bg1">
                  <a:lumMod val="50000"/>
                </a:schemeClr>
              </a:solidFill>
            </a:ln>
          </c:spPr>
          <c:cat>
            <c:numRef>
              <c:f>'Productivity gaps'!$H$6:$H$27</c:f>
              <c:numCache>
                <c:formatCode>0.00</c:formatCode>
                <c:ptCount val="22"/>
                <c:pt idx="0">
                  <c:v>0</c:v>
                </c:pt>
                <c:pt idx="1">
                  <c:v>0</c:v>
                </c:pt>
                <c:pt idx="2">
                  <c:v>8.5805188448360248</c:v>
                </c:pt>
                <c:pt idx="3">
                  <c:v>17.16103768967205</c:v>
                </c:pt>
                <c:pt idx="4">
                  <c:v>17.16103768967205</c:v>
                </c:pt>
                <c:pt idx="5">
                  <c:v>19.76505139500734</c:v>
                </c:pt>
                <c:pt idx="6">
                  <c:v>22.369065100342631</c:v>
                </c:pt>
                <c:pt idx="7">
                  <c:v>22.369065100342631</c:v>
                </c:pt>
                <c:pt idx="8">
                  <c:v>48.7126774351444</c:v>
                </c:pt>
                <c:pt idx="9">
                  <c:v>75.056289769946162</c:v>
                </c:pt>
                <c:pt idx="10">
                  <c:v>75.056289769946162</c:v>
                </c:pt>
                <c:pt idx="11">
                  <c:v>76.255506607929519</c:v>
                </c:pt>
                <c:pt idx="12">
                  <c:v>77.454723445912876</c:v>
                </c:pt>
                <c:pt idx="13">
                  <c:v>77.454723445912876</c:v>
                </c:pt>
                <c:pt idx="14">
                  <c:v>82.26138032305434</c:v>
                </c:pt>
                <c:pt idx="15">
                  <c:v>87.068037200195789</c:v>
                </c:pt>
                <c:pt idx="16">
                  <c:v>87.068037200195789</c:v>
                </c:pt>
                <c:pt idx="17">
                  <c:v>92.310327949094471</c:v>
                </c:pt>
                <c:pt idx="18">
                  <c:v>97.55261869799314</c:v>
                </c:pt>
                <c:pt idx="19">
                  <c:v>97.55261869799314</c:v>
                </c:pt>
                <c:pt idx="20">
                  <c:v>98.776309348996563</c:v>
                </c:pt>
                <c:pt idx="21">
                  <c:v>100</c:v>
                </c:pt>
              </c:numCache>
            </c:numRef>
          </c:cat>
          <c:val>
            <c:numRef>
              <c:f>'Productivity gaps'!$M$6:$M$27</c:f>
              <c:numCache>
                <c:formatCode>General</c:formatCode>
                <c:ptCount val="22"/>
                <c:pt idx="12">
                  <c:v>0</c:v>
                </c:pt>
                <c:pt idx="13" formatCode="#,##0.0">
                  <c:v>0.99351617064872322</c:v>
                </c:pt>
                <c:pt idx="14" formatCode="#,##0.0">
                  <c:v>0.99351617064872322</c:v>
                </c:pt>
                <c:pt idx="15" formatCode="#,##0.0">
                  <c:v>0.99351617064872322</c:v>
                </c:pt>
                <c:pt idx="16">
                  <c:v>0</c:v>
                </c:pt>
              </c:numCache>
            </c:numRef>
          </c:val>
        </c:ser>
        <c:ser>
          <c:idx val="5"/>
          <c:order val="5"/>
          <c:tx>
            <c:strRef>
              <c:f>'Productivity gaps'!$N$5</c:f>
              <c:strCache>
                <c:ptCount val="1"/>
                <c:pt idx="0">
                  <c:v>Wholesale, retail, hotels</c:v>
                </c:pt>
              </c:strCache>
            </c:strRef>
          </c:tx>
          <c:spPr>
            <a:solidFill>
              <a:srgbClr val="000000"/>
            </a:solidFill>
            <a:ln w="3175">
              <a:solidFill>
                <a:schemeClr val="bg1">
                  <a:lumMod val="50000"/>
                </a:schemeClr>
              </a:solidFill>
            </a:ln>
          </c:spPr>
          <c:cat>
            <c:numRef>
              <c:f>'Productivity gaps'!$H$6:$H$27</c:f>
              <c:numCache>
                <c:formatCode>0.00</c:formatCode>
                <c:ptCount val="22"/>
                <c:pt idx="0">
                  <c:v>0</c:v>
                </c:pt>
                <c:pt idx="1">
                  <c:v>0</c:v>
                </c:pt>
                <c:pt idx="2">
                  <c:v>8.5805188448360248</c:v>
                </c:pt>
                <c:pt idx="3">
                  <c:v>17.16103768967205</c:v>
                </c:pt>
                <c:pt idx="4">
                  <c:v>17.16103768967205</c:v>
                </c:pt>
                <c:pt idx="5">
                  <c:v>19.76505139500734</c:v>
                </c:pt>
                <c:pt idx="6">
                  <c:v>22.369065100342631</c:v>
                </c:pt>
                <c:pt idx="7">
                  <c:v>22.369065100342631</c:v>
                </c:pt>
                <c:pt idx="8">
                  <c:v>48.7126774351444</c:v>
                </c:pt>
                <c:pt idx="9">
                  <c:v>75.056289769946162</c:v>
                </c:pt>
                <c:pt idx="10">
                  <c:v>75.056289769946162</c:v>
                </c:pt>
                <c:pt idx="11">
                  <c:v>76.255506607929519</c:v>
                </c:pt>
                <c:pt idx="12">
                  <c:v>77.454723445912876</c:v>
                </c:pt>
                <c:pt idx="13">
                  <c:v>77.454723445912876</c:v>
                </c:pt>
                <c:pt idx="14">
                  <c:v>82.26138032305434</c:v>
                </c:pt>
                <c:pt idx="15">
                  <c:v>87.068037200195789</c:v>
                </c:pt>
                <c:pt idx="16">
                  <c:v>87.068037200195789</c:v>
                </c:pt>
                <c:pt idx="17">
                  <c:v>92.310327949094471</c:v>
                </c:pt>
                <c:pt idx="18">
                  <c:v>97.55261869799314</c:v>
                </c:pt>
                <c:pt idx="19">
                  <c:v>97.55261869799314</c:v>
                </c:pt>
                <c:pt idx="20">
                  <c:v>98.776309348996563</c:v>
                </c:pt>
                <c:pt idx="21">
                  <c:v>100</c:v>
                </c:pt>
              </c:numCache>
            </c:numRef>
          </c:cat>
          <c:val>
            <c:numRef>
              <c:f>'Productivity gaps'!$N$6:$N$27</c:f>
              <c:numCache>
                <c:formatCode>General</c:formatCode>
                <c:ptCount val="22"/>
                <c:pt idx="15">
                  <c:v>0</c:v>
                </c:pt>
                <c:pt idx="16" formatCode="#,##0.0">
                  <c:v>1.5700912846620525</c:v>
                </c:pt>
                <c:pt idx="17" formatCode="#,##0.0">
                  <c:v>1.5700912846620525</c:v>
                </c:pt>
                <c:pt idx="18" formatCode="#,##0.0">
                  <c:v>1.5700912846620525</c:v>
                </c:pt>
                <c:pt idx="19">
                  <c:v>0</c:v>
                </c:pt>
              </c:numCache>
            </c:numRef>
          </c:val>
        </c:ser>
        <c:ser>
          <c:idx val="6"/>
          <c:order val="6"/>
          <c:tx>
            <c:strRef>
              <c:f>'Productivity gaps'!$O$5</c:f>
              <c:strCache>
                <c:ptCount val="1"/>
                <c:pt idx="0">
                  <c:v>Transport, storage, comms</c:v>
                </c:pt>
              </c:strCache>
            </c:strRef>
          </c:tx>
          <c:spPr>
            <a:solidFill>
              <a:srgbClr val="FFFF00"/>
            </a:solidFill>
            <a:ln w="3175">
              <a:solidFill>
                <a:schemeClr val="bg1">
                  <a:lumMod val="50000"/>
                </a:schemeClr>
              </a:solidFill>
            </a:ln>
          </c:spPr>
          <c:cat>
            <c:numRef>
              <c:f>'Productivity gaps'!$H$6:$H$27</c:f>
              <c:numCache>
                <c:formatCode>0.00</c:formatCode>
                <c:ptCount val="22"/>
                <c:pt idx="0">
                  <c:v>0</c:v>
                </c:pt>
                <c:pt idx="1">
                  <c:v>0</c:v>
                </c:pt>
                <c:pt idx="2">
                  <c:v>8.5805188448360248</c:v>
                </c:pt>
                <c:pt idx="3">
                  <c:v>17.16103768967205</c:v>
                </c:pt>
                <c:pt idx="4">
                  <c:v>17.16103768967205</c:v>
                </c:pt>
                <c:pt idx="5">
                  <c:v>19.76505139500734</c:v>
                </c:pt>
                <c:pt idx="6">
                  <c:v>22.369065100342631</c:v>
                </c:pt>
                <c:pt idx="7">
                  <c:v>22.369065100342631</c:v>
                </c:pt>
                <c:pt idx="8">
                  <c:v>48.7126774351444</c:v>
                </c:pt>
                <c:pt idx="9">
                  <c:v>75.056289769946162</c:v>
                </c:pt>
                <c:pt idx="10">
                  <c:v>75.056289769946162</c:v>
                </c:pt>
                <c:pt idx="11">
                  <c:v>76.255506607929519</c:v>
                </c:pt>
                <c:pt idx="12">
                  <c:v>77.454723445912876</c:v>
                </c:pt>
                <c:pt idx="13">
                  <c:v>77.454723445912876</c:v>
                </c:pt>
                <c:pt idx="14">
                  <c:v>82.26138032305434</c:v>
                </c:pt>
                <c:pt idx="15">
                  <c:v>87.068037200195789</c:v>
                </c:pt>
                <c:pt idx="16">
                  <c:v>87.068037200195789</c:v>
                </c:pt>
                <c:pt idx="17">
                  <c:v>92.310327949094471</c:v>
                </c:pt>
                <c:pt idx="18">
                  <c:v>97.55261869799314</c:v>
                </c:pt>
                <c:pt idx="19">
                  <c:v>97.55261869799314</c:v>
                </c:pt>
                <c:pt idx="20">
                  <c:v>98.776309348996563</c:v>
                </c:pt>
                <c:pt idx="21">
                  <c:v>100</c:v>
                </c:pt>
              </c:numCache>
            </c:numRef>
          </c:cat>
          <c:val>
            <c:numRef>
              <c:f>'Productivity gaps'!$O$6:$O$27</c:f>
              <c:numCache>
                <c:formatCode>General</c:formatCode>
                <c:ptCount val="22"/>
                <c:pt idx="18">
                  <c:v>0</c:v>
                </c:pt>
                <c:pt idx="19" formatCode="#,##0.0">
                  <c:v>5.813137448799405</c:v>
                </c:pt>
                <c:pt idx="20" formatCode="#,##0.0">
                  <c:v>5.813137448799405</c:v>
                </c:pt>
                <c:pt idx="21" formatCode="#,##0.0">
                  <c:v>5.813137448799405</c:v>
                </c:pt>
              </c:numCache>
            </c:numRef>
          </c:val>
        </c:ser>
        <c:dLbls>
          <c:showLegendKey val="0"/>
          <c:showVal val="0"/>
          <c:showCatName val="0"/>
          <c:showSerName val="0"/>
          <c:showPercent val="0"/>
          <c:showBubbleSize val="0"/>
        </c:dLbls>
        <c:axId val="672132096"/>
        <c:axId val="672162944"/>
      </c:areaChart>
      <c:dateAx>
        <c:axId val="672132096"/>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672162944"/>
        <c:crosses val="autoZero"/>
        <c:auto val="0"/>
        <c:lblOffset val="100"/>
        <c:baseTimeUnit val="days"/>
        <c:majorUnit val="10"/>
        <c:majorTimeUnit val="days"/>
      </c:dateAx>
      <c:valAx>
        <c:axId val="672162944"/>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672132096"/>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57.800000000000004</c:v>
                </c:pt>
                <c:pt idx="1">
                  <c:v>55.300000000000004</c:v>
                </c:pt>
                <c:pt idx="2">
                  <c:v>52.1</c:v>
                </c:pt>
                <c:pt idx="3">
                  <c:v>48.7</c:v>
                </c:pt>
                <c:pt idx="4">
                  <c:v>52</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2.7</c:v>
                </c:pt>
                <c:pt idx="1">
                  <c:v>2.9000000000000004</c:v>
                </c:pt>
                <c:pt idx="2">
                  <c:v>3.2</c:v>
                </c:pt>
                <c:pt idx="3">
                  <c:v>3.1000000000000005</c:v>
                </c:pt>
                <c:pt idx="4">
                  <c:v>3.1000000000000005</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2.5</c:v>
                </c:pt>
                <c:pt idx="1">
                  <c:v>3.3000000000000003</c:v>
                </c:pt>
                <c:pt idx="2">
                  <c:v>2</c:v>
                </c:pt>
                <c:pt idx="3">
                  <c:v>1.7000000000000002</c:v>
                </c:pt>
                <c:pt idx="4">
                  <c:v>1.8</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4.4000000000000004</c:v>
                </c:pt>
                <c:pt idx="1">
                  <c:v>5.4</c:v>
                </c:pt>
                <c:pt idx="2">
                  <c:v>6.4</c:v>
                </c:pt>
                <c:pt idx="3">
                  <c:v>7.8000000000000007</c:v>
                </c:pt>
                <c:pt idx="4">
                  <c:v>7.1000000000000005</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12.600000000000001</c:v>
                </c:pt>
                <c:pt idx="1">
                  <c:v>13.200000000000001</c:v>
                </c:pt>
                <c:pt idx="2">
                  <c:v>13.9</c:v>
                </c:pt>
                <c:pt idx="3">
                  <c:v>14.6</c:v>
                </c:pt>
                <c:pt idx="4">
                  <c:v>14</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2.6</c:v>
                </c:pt>
                <c:pt idx="1">
                  <c:v>2.8000000000000003</c:v>
                </c:pt>
                <c:pt idx="2">
                  <c:v>3.1</c:v>
                </c:pt>
                <c:pt idx="3">
                  <c:v>3.6</c:v>
                </c:pt>
                <c:pt idx="4">
                  <c:v>3.3000000000000003</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17.600000000000001</c:v>
                </c:pt>
                <c:pt idx="1">
                  <c:v>17</c:v>
                </c:pt>
                <c:pt idx="2">
                  <c:v>19.3</c:v>
                </c:pt>
                <c:pt idx="3">
                  <c:v>20.5</c:v>
                </c:pt>
                <c:pt idx="4">
                  <c:v>18.7</c:v>
                </c:pt>
              </c:numCache>
            </c:numRef>
          </c:val>
        </c:ser>
        <c:dLbls>
          <c:showLegendKey val="0"/>
          <c:showVal val="0"/>
          <c:showCatName val="0"/>
          <c:showSerName val="0"/>
          <c:showPercent val="0"/>
          <c:showBubbleSize val="0"/>
        </c:dLbls>
        <c:gapWidth val="150"/>
        <c:overlap val="100"/>
        <c:axId val="673166080"/>
        <c:axId val="673167616"/>
      </c:barChart>
      <c:catAx>
        <c:axId val="673166080"/>
        <c:scaling>
          <c:orientation val="minMax"/>
        </c:scaling>
        <c:delete val="0"/>
        <c:axPos val="b"/>
        <c:numFmt formatCode="General" sourceLinked="1"/>
        <c:majorTickMark val="out"/>
        <c:minorTickMark val="none"/>
        <c:tickLblPos val="nextTo"/>
        <c:crossAx val="673167616"/>
        <c:crosses val="autoZero"/>
        <c:auto val="1"/>
        <c:lblAlgn val="ctr"/>
        <c:lblOffset val="100"/>
        <c:noMultiLvlLbl val="0"/>
      </c:catAx>
      <c:valAx>
        <c:axId val="673167616"/>
        <c:scaling>
          <c:orientation val="minMax"/>
          <c:max val="1"/>
          <c:min val="0"/>
        </c:scaling>
        <c:delete val="0"/>
        <c:axPos val="l"/>
        <c:majorGridlines/>
        <c:numFmt formatCode="0%" sourceLinked="1"/>
        <c:majorTickMark val="out"/>
        <c:minorTickMark val="none"/>
        <c:tickLblPos val="nextTo"/>
        <c:crossAx val="67316608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55.800000000000004</c:v>
                </c:pt>
                <c:pt idx="1">
                  <c:v>56.6</c:v>
                </c:pt>
                <c:pt idx="2">
                  <c:v>54.1</c:v>
                </c:pt>
                <c:pt idx="3">
                  <c:v>54.300000000000004</c:v>
                </c:pt>
                <c:pt idx="4">
                  <c:v>54.5</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0.30000000000000004</c:v>
                </c:pt>
                <c:pt idx="1">
                  <c:v>0.30000000000000004</c:v>
                </c:pt>
                <c:pt idx="2">
                  <c:v>0.4</c:v>
                </c:pt>
                <c:pt idx="3">
                  <c:v>0.4</c:v>
                </c:pt>
                <c:pt idx="4">
                  <c:v>0.4</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31.3</c:v>
                </c:pt>
                <c:pt idx="1">
                  <c:v>30.400000000000002</c:v>
                </c:pt>
                <c:pt idx="2">
                  <c:v>32</c:v>
                </c:pt>
                <c:pt idx="3">
                  <c:v>29.8</c:v>
                </c:pt>
                <c:pt idx="4">
                  <c:v>30.900000000000002</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0.1</c:v>
                </c:pt>
                <c:pt idx="1">
                  <c:v>0.1</c:v>
                </c:pt>
                <c:pt idx="2">
                  <c:v>0.1</c:v>
                </c:pt>
                <c:pt idx="3">
                  <c:v>0.1</c:v>
                </c:pt>
                <c:pt idx="4">
                  <c:v>0.1</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0.9</c:v>
                </c:pt>
                <c:pt idx="1">
                  <c:v>1</c:v>
                </c:pt>
                <c:pt idx="2">
                  <c:v>1</c:v>
                </c:pt>
                <c:pt idx="3">
                  <c:v>1.1000000000000001</c:v>
                </c:pt>
                <c:pt idx="4">
                  <c:v>1</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0.2</c:v>
                </c:pt>
                <c:pt idx="1">
                  <c:v>0.2</c:v>
                </c:pt>
                <c:pt idx="2">
                  <c:v>0.2</c:v>
                </c:pt>
                <c:pt idx="3">
                  <c:v>0.2</c:v>
                </c:pt>
                <c:pt idx="4">
                  <c:v>0.2</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11.5</c:v>
                </c:pt>
                <c:pt idx="1">
                  <c:v>11.6</c:v>
                </c:pt>
                <c:pt idx="2">
                  <c:v>12.299999999999999</c:v>
                </c:pt>
                <c:pt idx="3">
                  <c:v>14.1</c:v>
                </c:pt>
                <c:pt idx="4">
                  <c:v>12.900000000000002</c:v>
                </c:pt>
              </c:numCache>
            </c:numRef>
          </c:val>
        </c:ser>
        <c:dLbls>
          <c:showLegendKey val="0"/>
          <c:showVal val="0"/>
          <c:showCatName val="0"/>
          <c:showSerName val="0"/>
          <c:showPercent val="0"/>
          <c:showBubbleSize val="0"/>
        </c:dLbls>
        <c:gapWidth val="150"/>
        <c:overlap val="100"/>
        <c:axId val="674798592"/>
        <c:axId val="674800384"/>
      </c:barChart>
      <c:catAx>
        <c:axId val="674798592"/>
        <c:scaling>
          <c:orientation val="minMax"/>
        </c:scaling>
        <c:delete val="0"/>
        <c:axPos val="b"/>
        <c:numFmt formatCode="General" sourceLinked="1"/>
        <c:majorTickMark val="out"/>
        <c:minorTickMark val="none"/>
        <c:tickLblPos val="nextTo"/>
        <c:crossAx val="674800384"/>
        <c:crosses val="autoZero"/>
        <c:auto val="1"/>
        <c:lblAlgn val="ctr"/>
        <c:lblOffset val="100"/>
        <c:noMultiLvlLbl val="0"/>
      </c:catAx>
      <c:valAx>
        <c:axId val="674800384"/>
        <c:scaling>
          <c:orientation val="minMax"/>
          <c:max val="1"/>
          <c:min val="0"/>
        </c:scaling>
        <c:delete val="1"/>
        <c:axPos val="l"/>
        <c:majorGridlines/>
        <c:numFmt formatCode="0%" sourceLinked="1"/>
        <c:majorTickMark val="out"/>
        <c:minorTickMark val="none"/>
        <c:tickLblPos val="nextTo"/>
        <c:crossAx val="67479859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54.946182250976563</c:v>
                </c:pt>
                <c:pt idx="1">
                  <c:v>53.283458709716797</c:v>
                </c:pt>
                <c:pt idx="2">
                  <c:v>51.851238250732422</c:v>
                </c:pt>
                <c:pt idx="3">
                  <c:v>51.054527282714844</c:v>
                </c:pt>
                <c:pt idx="4">
                  <c:v>50.433578491210937</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5.8501863479614258</c:v>
                </c:pt>
                <c:pt idx="1">
                  <c:v>7.0298781394958496</c:v>
                </c:pt>
                <c:pt idx="2">
                  <c:v>7.2707152366638184</c:v>
                </c:pt>
                <c:pt idx="3">
                  <c:v>7.9647636413574219</c:v>
                </c:pt>
                <c:pt idx="4">
                  <c:v>8.1666669845581055</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39.203624725341797</c:v>
                </c:pt>
                <c:pt idx="1">
                  <c:v>39.686660766601563</c:v>
                </c:pt>
                <c:pt idx="2">
                  <c:v>40.878044128417969</c:v>
                </c:pt>
                <c:pt idx="3">
                  <c:v>40.980705261230469</c:v>
                </c:pt>
                <c:pt idx="4">
                  <c:v>41.399749755859375</c:v>
                </c:pt>
              </c:numCache>
            </c:numRef>
          </c:val>
        </c:ser>
        <c:dLbls>
          <c:showLegendKey val="0"/>
          <c:showVal val="0"/>
          <c:showCatName val="0"/>
          <c:showSerName val="0"/>
          <c:showPercent val="0"/>
          <c:showBubbleSize val="0"/>
        </c:dLbls>
        <c:gapWidth val="150"/>
        <c:overlap val="100"/>
        <c:axId val="675097600"/>
        <c:axId val="675099392"/>
      </c:barChart>
      <c:catAx>
        <c:axId val="675097600"/>
        <c:scaling>
          <c:orientation val="minMax"/>
        </c:scaling>
        <c:delete val="0"/>
        <c:axPos val="b"/>
        <c:numFmt formatCode="0" sourceLinked="1"/>
        <c:majorTickMark val="out"/>
        <c:minorTickMark val="none"/>
        <c:tickLblPos val="nextTo"/>
        <c:crossAx val="675099392"/>
        <c:crosses val="autoZero"/>
        <c:auto val="1"/>
        <c:lblAlgn val="ctr"/>
        <c:lblOffset val="100"/>
        <c:noMultiLvlLbl val="0"/>
      </c:catAx>
      <c:valAx>
        <c:axId val="675099392"/>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67509760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Sudan%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6">
          <cell r="K46">
            <v>57.304936305732483</v>
          </cell>
          <cell r="L46">
            <v>55.655192363320793</v>
          </cell>
          <cell r="M46">
            <v>52.62832405689548</v>
          </cell>
          <cell r="N46">
            <v>50.228310502283101</v>
          </cell>
          <cell r="O46">
            <v>52.68722466960353</v>
          </cell>
        </row>
        <row r="47">
          <cell r="K47">
            <v>2.0501592356687897</v>
          </cell>
          <cell r="L47">
            <v>2.2129013595603126</v>
          </cell>
          <cell r="M47">
            <v>2.4118738404452689</v>
          </cell>
          <cell r="N47">
            <v>2.3574386747371774</v>
          </cell>
          <cell r="O47">
            <v>2.3984336759667158</v>
          </cell>
        </row>
        <row r="48">
          <cell r="K48">
            <v>9.375</v>
          </cell>
          <cell r="L48">
            <v>10.341336418860283</v>
          </cell>
          <cell r="M48">
            <v>9.9690785405071125</v>
          </cell>
          <cell r="N48">
            <v>9.2067537432303279</v>
          </cell>
          <cell r="O48">
            <v>9.6133137542829186</v>
          </cell>
        </row>
        <row r="49">
          <cell r="K49">
            <v>3.3240445859872612</v>
          </cell>
          <cell r="L49">
            <v>4.0497541220711604</v>
          </cell>
          <cell r="M49">
            <v>4.700061842918986</v>
          </cell>
          <cell r="N49">
            <v>5.7555484761601363</v>
          </cell>
          <cell r="O49">
            <v>5.2080274106705824</v>
          </cell>
        </row>
        <row r="50">
          <cell r="K50">
            <v>9.7730891719745223</v>
          </cell>
          <cell r="L50">
            <v>10.02314145212612</v>
          </cell>
          <cell r="M50">
            <v>10.513296227581941</v>
          </cell>
          <cell r="N50">
            <v>10.95890410958904</v>
          </cell>
          <cell r="O50">
            <v>10.484581497797357</v>
          </cell>
        </row>
        <row r="51">
          <cell r="K51">
            <v>2.0302547770700636</v>
          </cell>
          <cell r="L51">
            <v>2.1261209140873589</v>
          </cell>
          <cell r="M51">
            <v>2.3376623376623376</v>
          </cell>
          <cell r="N51">
            <v>2.6972496548794735</v>
          </cell>
          <cell r="O51">
            <v>2.4473813020068529</v>
          </cell>
        </row>
        <row r="52">
          <cell r="K52">
            <v>16.142515923566879</v>
          </cell>
          <cell r="L52">
            <v>15.591553369973965</v>
          </cell>
          <cell r="M52">
            <v>17.439703153988866</v>
          </cell>
          <cell r="N52">
            <v>18.795794839120738</v>
          </cell>
          <cell r="O52">
            <v>17.16103768967205</v>
          </cell>
        </row>
        <row r="54">
          <cell r="K54">
            <v>100</v>
          </cell>
          <cell r="L54">
            <v>100.00000000000001</v>
          </cell>
          <cell r="M54">
            <v>100</v>
          </cell>
          <cell r="N54">
            <v>100</v>
          </cell>
          <cell r="O54">
            <v>100</v>
          </cell>
        </row>
        <row r="73">
          <cell r="K73">
            <v>5.1203267302402988E-2</v>
          </cell>
          <cell r="L73">
            <v>1.0036253879230461E-2</v>
          </cell>
          <cell r="M73">
            <v>4.6467108660280587E-2</v>
          </cell>
          <cell r="N73">
            <v>-5.8348844796856869E-2</v>
          </cell>
        </row>
        <row r="74">
          <cell r="K74" t="e">
            <v>#NUM!</v>
          </cell>
          <cell r="L74">
            <v>9.7899285245042877E-2</v>
          </cell>
          <cell r="M74">
            <v>5.4338905689852668E-2</v>
          </cell>
          <cell r="N74">
            <v>-0.46248018052900242</v>
          </cell>
        </row>
        <row r="75">
          <cell r="K75">
            <v>1.1237228570893043E-2</v>
          </cell>
          <cell r="L75">
            <v>5.918346813737041E-2</v>
          </cell>
          <cell r="M75">
            <v>6.0128080166117925E-2</v>
          </cell>
          <cell r="N75">
            <v>-6.6039922441361365E-2</v>
          </cell>
        </row>
        <row r="76">
          <cell r="K76">
            <v>4.5510657101046847E-2</v>
          </cell>
          <cell r="L76">
            <v>0.10270629318226554</v>
          </cell>
          <cell r="M76">
            <v>-9.8440967764421572E-3</v>
          </cell>
          <cell r="N76">
            <v>-0.11797437563126989</v>
          </cell>
        </row>
        <row r="77">
          <cell r="K77">
            <v>-9.2209383770883724E-3</v>
          </cell>
          <cell r="L77">
            <v>-8.3873496737189024E-3</v>
          </cell>
          <cell r="M77">
            <v>1.6302392529094156E-2</v>
          </cell>
          <cell r="N77">
            <v>-5.1720170613777983E-2</v>
          </cell>
        </row>
        <row r="78">
          <cell r="K78">
            <v>-2.3410879558644848E-2</v>
          </cell>
          <cell r="L78">
            <v>6.8020505730917113E-2</v>
          </cell>
          <cell r="M78">
            <v>7.0752938595426418E-3</v>
          </cell>
          <cell r="N78">
            <v>-5.7491644737419079E-2</v>
          </cell>
        </row>
        <row r="79">
          <cell r="K79">
            <v>2.6322968602715324E-2</v>
          </cell>
          <cell r="L79">
            <v>2.4921669312690353E-2</v>
          </cell>
          <cell r="M79">
            <v>1.9590088991226828E-2</v>
          </cell>
          <cell r="N79">
            <v>-0.16237589234490024</v>
          </cell>
        </row>
        <row r="81">
          <cell r="K81">
            <v>2.9718326661621886E-2</v>
          </cell>
          <cell r="L81">
            <v>3.4354418286122845E-2</v>
          </cell>
          <cell r="M81">
            <v>3.6131655879822366E-2</v>
          </cell>
          <cell r="N81">
            <v>-0.10562123378244404</v>
          </cell>
        </row>
      </sheetData>
      <sheetData sheetId="1"/>
      <sheetData sheetId="2">
        <row r="4">
          <cell r="B4" t="str">
            <v>Within sector</v>
          </cell>
          <cell r="C4" t="str">
            <v>Structural change</v>
          </cell>
        </row>
        <row r="6">
          <cell r="A6" t="str">
            <v>2000-05</v>
          </cell>
          <cell r="B6">
            <v>2.2523022550862359E-2</v>
          </cell>
          <cell r="C6">
            <v>1.1831395735260486E-2</v>
          </cell>
        </row>
        <row r="7">
          <cell r="A7" t="str">
            <v>2005-10</v>
          </cell>
          <cell r="B7">
            <v>3.6592751943682326E-2</v>
          </cell>
          <cell r="C7">
            <v>-4.610960638599601E-4</v>
          </cell>
        </row>
        <row r="8">
          <cell r="A8" t="str">
            <v>2010-13</v>
          </cell>
          <cell r="B8">
            <v>-9.0819027673630329E-2</v>
          </cell>
          <cell r="C8">
            <v>-1.4802206108813706E-2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nber.org/ow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tabSelected="1" workbookViewId="0">
      <selection activeCell="A6" sqref="A6"/>
    </sheetView>
  </sheetViews>
  <sheetFormatPr defaultRowHeight="12" x14ac:dyDescent="0.25"/>
  <cols>
    <col min="1" max="1" width="13.5703125" style="47" customWidth="1"/>
    <col min="2" max="2" width="14.42578125" style="47" customWidth="1"/>
    <col min="3" max="3" width="53.140625" style="47" customWidth="1"/>
    <col min="4" max="16384" width="9.140625" style="47"/>
  </cols>
  <sheetData>
    <row r="1" spans="1:3" ht="14.4" x14ac:dyDescent="0.25">
      <c r="A1" s="1" t="s">
        <v>162</v>
      </c>
      <c r="C1" s="48" t="s">
        <v>166</v>
      </c>
    </row>
    <row r="3" spans="1:3" s="49" customFormat="1" ht="19.2" customHeight="1" x14ac:dyDescent="0.25">
      <c r="A3" s="49" t="s">
        <v>163</v>
      </c>
      <c r="B3" s="49" t="s">
        <v>164</v>
      </c>
      <c r="C3" s="49" t="s">
        <v>165</v>
      </c>
    </row>
    <row r="4" spans="1:3" x14ac:dyDescent="0.25">
      <c r="A4" s="50" t="s">
        <v>167</v>
      </c>
      <c r="B4" s="51" t="s">
        <v>168</v>
      </c>
      <c r="C4" s="52" t="s">
        <v>169</v>
      </c>
    </row>
    <row r="5" spans="1:3" x14ac:dyDescent="0.25">
      <c r="A5" s="52" t="s">
        <v>172</v>
      </c>
      <c r="B5" s="51" t="s">
        <v>168</v>
      </c>
      <c r="C5" s="257" t="s">
        <v>256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election activeCell="B15" sqref="B15"/>
    </sheetView>
  </sheetViews>
  <sheetFormatPr defaultRowHeight="12" x14ac:dyDescent="0.25"/>
  <cols>
    <col min="1" max="1" width="11.5703125" bestFit="1" customWidth="1"/>
    <col min="2" max="2" width="35.140625" bestFit="1" customWidth="1"/>
  </cols>
  <sheetData>
    <row r="1" spans="1:7" ht="14.4" x14ac:dyDescent="0.3">
      <c r="A1" s="26" t="s">
        <v>24</v>
      </c>
    </row>
    <row r="2" spans="1:7" s="27" customFormat="1" x14ac:dyDescent="0.25">
      <c r="A2" s="27" t="s">
        <v>1</v>
      </c>
      <c r="B2" s="28" t="s">
        <v>25</v>
      </c>
    </row>
    <row r="4" spans="1:7" x14ac:dyDescent="0.25">
      <c r="A4" s="29"/>
      <c r="B4" s="29"/>
      <c r="C4" s="30">
        <v>1991</v>
      </c>
      <c r="D4" s="30">
        <v>2000</v>
      </c>
      <c r="E4" s="30">
        <v>2005</v>
      </c>
      <c r="F4" s="30">
        <v>2010</v>
      </c>
      <c r="G4" s="30">
        <v>2012</v>
      </c>
    </row>
    <row r="5" spans="1:7" x14ac:dyDescent="0.25">
      <c r="A5" s="31" t="s">
        <v>23</v>
      </c>
      <c r="B5" s="31" t="s">
        <v>26</v>
      </c>
      <c r="C5" s="32">
        <v>41.779366933660398</v>
      </c>
      <c r="D5" s="32">
        <v>42.170408093967502</v>
      </c>
      <c r="E5" s="32">
        <v>31.5275088811652</v>
      </c>
      <c r="F5" s="32">
        <v>24.9266508248758</v>
      </c>
      <c r="G5" s="32">
        <v>27.6518575797813</v>
      </c>
    </row>
    <row r="6" spans="1:7" x14ac:dyDescent="0.25">
      <c r="A6" s="31" t="s">
        <v>23</v>
      </c>
      <c r="B6" s="31" t="s">
        <v>27</v>
      </c>
      <c r="C6" s="32">
        <v>12.6073610140133</v>
      </c>
      <c r="D6" s="32">
        <v>20.814273490149102</v>
      </c>
      <c r="E6" s="32">
        <v>27.691077553002199</v>
      </c>
      <c r="F6" s="32">
        <v>28.264171939333899</v>
      </c>
      <c r="G6" s="32">
        <v>31.242670466676</v>
      </c>
    </row>
    <row r="7" spans="1:7" x14ac:dyDescent="0.25">
      <c r="A7" s="31" t="s">
        <v>23</v>
      </c>
      <c r="B7" s="31" t="s">
        <v>28</v>
      </c>
      <c r="C7" s="32">
        <v>45.613271375529102</v>
      </c>
      <c r="D7" s="32">
        <v>37.0153184158833</v>
      </c>
      <c r="E7" s="32">
        <v>40.781413565832601</v>
      </c>
      <c r="F7" s="32">
        <v>46.809177235790102</v>
      </c>
      <c r="G7" s="32">
        <v>41.105471953542803</v>
      </c>
    </row>
    <row r="8" spans="1:7" x14ac:dyDescent="0.25">
      <c r="A8" s="33"/>
      <c r="B8" s="34" t="s">
        <v>29</v>
      </c>
      <c r="C8" s="35">
        <f>SUM(C5:C7)</f>
        <v>99.9999993232028</v>
      </c>
      <c r="D8" s="35">
        <f>SUM(D5:D7)</f>
        <v>99.999999999999901</v>
      </c>
      <c r="E8" s="35">
        <f>SUM(E5:E7)</f>
        <v>100</v>
      </c>
      <c r="F8" s="35">
        <f>SUM(F5:F7)</f>
        <v>99.999999999999801</v>
      </c>
      <c r="G8" s="35">
        <f>SUM(G5:G7)</f>
        <v>100.0000000000001</v>
      </c>
    </row>
    <row r="9" spans="1:7" s="27" customFormat="1" x14ac:dyDescent="0.25">
      <c r="A9" s="44" t="s">
        <v>23</v>
      </c>
      <c r="B9" s="44" t="s">
        <v>158</v>
      </c>
      <c r="C9" s="45">
        <v>6.4904849896130603</v>
      </c>
      <c r="D9" s="45">
        <v>8.6052697672142102</v>
      </c>
      <c r="E9" s="45">
        <v>6.9118664352864903</v>
      </c>
      <c r="F9" s="45">
        <v>6.0267728126766604</v>
      </c>
      <c r="G9" s="45">
        <v>6.0735652396504296</v>
      </c>
    </row>
    <row r="11" spans="1:7" x14ac:dyDescent="0.25">
      <c r="A11" s="46" t="s">
        <v>159</v>
      </c>
    </row>
    <row r="12" spans="1:7" x14ac:dyDescent="0.25">
      <c r="A12" s="46" t="s">
        <v>160</v>
      </c>
    </row>
    <row r="13" spans="1:7" x14ac:dyDescent="0.25">
      <c r="A13" s="46" t="s">
        <v>161</v>
      </c>
    </row>
  </sheetData>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topLeftCell="A55" workbookViewId="0">
      <selection activeCell="F74" sqref="F74"/>
    </sheetView>
  </sheetViews>
  <sheetFormatPr defaultRowHeight="12" x14ac:dyDescent="0.25"/>
  <cols>
    <col min="1" max="1" width="10.42578125" style="75" customWidth="1"/>
    <col min="2" max="2" width="39" style="75" customWidth="1"/>
    <col min="3" max="3" width="4" style="75" customWidth="1"/>
    <col min="4" max="4" width="10.85546875" style="75" customWidth="1"/>
    <col min="5" max="5" width="11.5703125" style="76" bestFit="1" customWidth="1"/>
    <col min="6" max="9" width="11.5703125" style="75" bestFit="1" customWidth="1"/>
    <col min="10" max="11" width="8.5703125" style="75" customWidth="1"/>
    <col min="12" max="12" width="8.5703125" style="77" customWidth="1"/>
    <col min="13" max="15" width="8.5703125" style="75" customWidth="1"/>
    <col min="16" max="16384" width="9.140625" style="75"/>
  </cols>
  <sheetData>
    <row r="1" spans="1:15" ht="14.4" x14ac:dyDescent="0.25">
      <c r="A1" s="73" t="s">
        <v>173</v>
      </c>
      <c r="B1" s="74"/>
      <c r="C1" s="74"/>
    </row>
    <row r="2" spans="1:15" s="76" customFormat="1" x14ac:dyDescent="0.25">
      <c r="A2" s="76" t="s">
        <v>174</v>
      </c>
      <c r="B2" s="78" t="s">
        <v>175</v>
      </c>
      <c r="C2" s="78"/>
      <c r="L2" s="77"/>
    </row>
    <row r="3" spans="1:15" s="76" customFormat="1" x14ac:dyDescent="0.25">
      <c r="B3" s="78" t="s">
        <v>176</v>
      </c>
      <c r="C3" s="78"/>
      <c r="L3" s="77"/>
    </row>
    <row r="4" spans="1:15" s="81" customFormat="1" x14ac:dyDescent="0.25">
      <c r="A4" s="79" t="s">
        <v>177</v>
      </c>
      <c r="B4" s="80" t="s">
        <v>178</v>
      </c>
      <c r="C4" s="79"/>
      <c r="L4" s="82"/>
    </row>
    <row r="5" spans="1:15" s="81" customFormat="1" x14ac:dyDescent="0.25">
      <c r="A5" s="83" t="s">
        <v>179</v>
      </c>
      <c r="B5" s="79" t="s">
        <v>180</v>
      </c>
      <c r="C5" s="79"/>
      <c r="L5" s="82"/>
    </row>
    <row r="6" spans="1:15" s="81" customFormat="1" x14ac:dyDescent="0.25">
      <c r="A6" s="83" t="s">
        <v>181</v>
      </c>
      <c r="B6" s="79" t="s">
        <v>182</v>
      </c>
      <c r="C6" s="79"/>
      <c r="L6" s="82"/>
    </row>
    <row r="7" spans="1:15" s="81" customFormat="1" ht="12" customHeight="1" x14ac:dyDescent="0.25">
      <c r="A7" s="83" t="s">
        <v>183</v>
      </c>
      <c r="B7" s="84" t="s">
        <v>184</v>
      </c>
      <c r="C7" s="85"/>
      <c r="L7" s="82"/>
    </row>
    <row r="8" spans="1:15" s="81" customFormat="1" ht="12" customHeight="1" x14ac:dyDescent="0.25">
      <c r="A8" s="83"/>
      <c r="B8" s="86" t="s">
        <v>185</v>
      </c>
      <c r="C8" s="87" t="s">
        <v>186</v>
      </c>
      <c r="L8" s="82"/>
    </row>
    <row r="9" spans="1:15" s="81" customFormat="1" ht="12" customHeight="1" x14ac:dyDescent="0.25">
      <c r="A9" s="83"/>
      <c r="B9" s="86" t="s">
        <v>185</v>
      </c>
      <c r="C9" s="87" t="s">
        <v>187</v>
      </c>
      <c r="L9" s="82"/>
    </row>
    <row r="10" spans="1:15" s="81" customFormat="1" ht="11.4" customHeight="1" x14ac:dyDescent="0.25">
      <c r="A10" s="83" t="s">
        <v>183</v>
      </c>
      <c r="B10" s="88" t="s">
        <v>188</v>
      </c>
      <c r="C10" s="85"/>
      <c r="L10" s="82"/>
    </row>
    <row r="11" spans="1:15" s="81" customFormat="1" x14ac:dyDescent="0.25">
      <c r="A11" s="89">
        <v>2</v>
      </c>
      <c r="B11" s="80" t="s">
        <v>189</v>
      </c>
      <c r="C11" s="79"/>
      <c r="L11" s="82"/>
    </row>
    <row r="12" spans="1:15" s="81" customFormat="1" x14ac:dyDescent="0.25">
      <c r="A12" s="83" t="s">
        <v>179</v>
      </c>
      <c r="B12" s="79" t="s">
        <v>190</v>
      </c>
      <c r="C12" s="79"/>
      <c r="L12" s="82"/>
    </row>
    <row r="13" spans="1:15" s="81" customFormat="1" x14ac:dyDescent="0.25">
      <c r="A13" s="83" t="s">
        <v>181</v>
      </c>
      <c r="B13" s="88" t="s">
        <v>191</v>
      </c>
      <c r="C13" s="79"/>
      <c r="L13" s="82"/>
    </row>
    <row r="14" spans="1:15" s="81" customFormat="1" x14ac:dyDescent="0.25">
      <c r="A14" s="83" t="s">
        <v>183</v>
      </c>
      <c r="B14" s="88" t="s">
        <v>192</v>
      </c>
      <c r="C14" s="79"/>
      <c r="L14" s="82"/>
    </row>
    <row r="15" spans="1:15" s="91" customFormat="1" ht="14.4" customHeight="1" x14ac:dyDescent="0.25">
      <c r="A15" s="273" t="s">
        <v>193</v>
      </c>
      <c r="B15" s="274"/>
      <c r="C15" s="90"/>
      <c r="D15" s="298" t="s">
        <v>194</v>
      </c>
      <c r="E15" s="299"/>
      <c r="F15" s="299"/>
      <c r="G15" s="299"/>
      <c r="H15" s="299"/>
      <c r="I15" s="300"/>
      <c r="J15" s="301" t="s">
        <v>195</v>
      </c>
      <c r="K15" s="302"/>
      <c r="L15" s="302"/>
      <c r="M15" s="302"/>
      <c r="N15" s="302"/>
      <c r="O15" s="303"/>
    </row>
    <row r="16" spans="1:15" ht="15.6" customHeight="1" x14ac:dyDescent="0.25">
      <c r="A16" s="267"/>
      <c r="B16" s="268"/>
      <c r="C16" s="92"/>
      <c r="D16" s="295" t="s">
        <v>196</v>
      </c>
      <c r="E16" s="296"/>
      <c r="F16" s="296"/>
      <c r="G16" s="296"/>
      <c r="H16" s="296"/>
      <c r="I16" s="297"/>
      <c r="J16" s="288" t="s">
        <v>197</v>
      </c>
      <c r="K16" s="289"/>
      <c r="L16" s="289"/>
      <c r="M16" s="289"/>
      <c r="N16" s="289"/>
      <c r="O16" s="290"/>
    </row>
    <row r="17" spans="1:15" s="96" customFormat="1" x14ac:dyDescent="0.25">
      <c r="A17" s="270"/>
      <c r="B17" s="271"/>
      <c r="C17" s="93"/>
      <c r="D17" s="94">
        <v>1975</v>
      </c>
      <c r="E17" s="94">
        <v>1991</v>
      </c>
      <c r="F17" s="94">
        <v>2000</v>
      </c>
      <c r="G17" s="94">
        <v>2005</v>
      </c>
      <c r="H17" s="94">
        <v>2010</v>
      </c>
      <c r="I17" s="94">
        <v>2013</v>
      </c>
      <c r="J17" s="95">
        <v>1975</v>
      </c>
      <c r="K17" s="95">
        <v>1991</v>
      </c>
      <c r="L17" s="95">
        <v>2000</v>
      </c>
      <c r="M17" s="95">
        <v>2005</v>
      </c>
      <c r="N17" s="95">
        <v>2010</v>
      </c>
      <c r="O17" s="95">
        <v>2013</v>
      </c>
    </row>
    <row r="18" spans="1:15" x14ac:dyDescent="0.25">
      <c r="A18" s="272" t="s">
        <v>8</v>
      </c>
      <c r="B18" s="263"/>
      <c r="C18" s="97">
        <v>1</v>
      </c>
      <c r="D18" s="98">
        <v>1124531.8814604599</v>
      </c>
      <c r="E18" s="98">
        <v>4377722.5278462097</v>
      </c>
      <c r="F18" s="98">
        <v>4662413.0521444101</v>
      </c>
      <c r="G18" s="98">
        <v>11606399.4088812</v>
      </c>
      <c r="H18" s="98">
        <v>22842915.904037401</v>
      </c>
      <c r="I18" s="98">
        <v>23067033.007403802</v>
      </c>
      <c r="J18" s="99">
        <f t="shared" ref="J18:O25" si="0">(+D18/D$27)*100</f>
        <v>36.119256771403627</v>
      </c>
      <c r="K18" s="99">
        <f t="shared" si="0"/>
        <v>38.645076018040562</v>
      </c>
      <c r="L18" s="99">
        <f t="shared" si="0"/>
        <v>37.054264994575732</v>
      </c>
      <c r="M18" s="99">
        <f t="shared" si="0"/>
        <v>34.537722293970937</v>
      </c>
      <c r="N18" s="99">
        <f t="shared" si="0"/>
        <v>42.912214174164006</v>
      </c>
      <c r="O18" s="99">
        <f t="shared" si="0"/>
        <v>42.648439129038032</v>
      </c>
    </row>
    <row r="19" spans="1:15" x14ac:dyDescent="0.25">
      <c r="A19" s="262" t="s">
        <v>198</v>
      </c>
      <c r="B19" s="263"/>
      <c r="C19" s="97">
        <v>2</v>
      </c>
      <c r="D19" s="98">
        <v>54115.451045708003</v>
      </c>
      <c r="E19" s="98">
        <v>172577.99302142704</v>
      </c>
      <c r="F19" s="98">
        <v>1019144.1822477599</v>
      </c>
      <c r="G19" s="98">
        <v>3154136.2925764704</v>
      </c>
      <c r="H19" s="98">
        <v>-225035.09407207012</v>
      </c>
      <c r="I19" s="98">
        <v>848125.90649944975</v>
      </c>
      <c r="J19" s="99">
        <f t="shared" si="0"/>
        <v>1.7381542523114111</v>
      </c>
      <c r="K19" s="99">
        <f t="shared" si="0"/>
        <v>1.5234610272650462</v>
      </c>
      <c r="L19" s="99">
        <f t="shared" si="0"/>
        <v>8.0995909573734224</v>
      </c>
      <c r="M19" s="99">
        <f t="shared" si="0"/>
        <v>9.3859154344613529</v>
      </c>
      <c r="N19" s="99">
        <f t="shared" si="0"/>
        <v>-0.42274612374758264</v>
      </c>
      <c r="O19" s="99">
        <f t="shared" si="0"/>
        <v>1.5680927011936099</v>
      </c>
    </row>
    <row r="20" spans="1:15" x14ac:dyDescent="0.25">
      <c r="A20" s="262" t="s">
        <v>199</v>
      </c>
      <c r="B20" s="263"/>
      <c r="C20" s="97">
        <v>3</v>
      </c>
      <c r="D20" s="98">
        <v>268802.41317864001</v>
      </c>
      <c r="E20" s="98">
        <v>602495.39868832903</v>
      </c>
      <c r="F20" s="98">
        <v>714270.43529834994</v>
      </c>
      <c r="G20" s="98">
        <v>2606731.5027349503</v>
      </c>
      <c r="H20" s="98">
        <v>5285474.2976941504</v>
      </c>
      <c r="I20" s="98">
        <v>5323393.8022170598</v>
      </c>
      <c r="J20" s="99">
        <f t="shared" si="0"/>
        <v>8.6337644511803084</v>
      </c>
      <c r="K20" s="99">
        <f t="shared" si="0"/>
        <v>5.3186286555912305</v>
      </c>
      <c r="L20" s="99">
        <f t="shared" si="0"/>
        <v>5.6766240338064877</v>
      </c>
      <c r="M20" s="99">
        <f t="shared" si="0"/>
        <v>7.7569766096033179</v>
      </c>
      <c r="N20" s="99">
        <f t="shared" si="0"/>
        <v>9.9291791830570286</v>
      </c>
      <c r="O20" s="99">
        <f t="shared" si="0"/>
        <v>9.8423770608418337</v>
      </c>
    </row>
    <row r="21" spans="1:15" x14ac:dyDescent="0.25">
      <c r="A21" s="262" t="s">
        <v>200</v>
      </c>
      <c r="B21" s="263"/>
      <c r="C21" s="97">
        <v>4</v>
      </c>
      <c r="D21" s="98">
        <v>148724.871191054</v>
      </c>
      <c r="E21" s="98">
        <v>529638.66749090399</v>
      </c>
      <c r="F21" s="98">
        <v>447005.93997024797</v>
      </c>
      <c r="G21" s="98">
        <v>1545693.6923376902</v>
      </c>
      <c r="H21" s="98">
        <v>2231278.3524943702</v>
      </c>
      <c r="I21" s="98">
        <v>2233155.5004387298</v>
      </c>
      <c r="J21" s="99">
        <f t="shared" si="0"/>
        <v>4.7769493238973944</v>
      </c>
      <c r="K21" s="99">
        <f t="shared" si="0"/>
        <v>4.6754737051253183</v>
      </c>
      <c r="L21" s="99">
        <f t="shared" si="0"/>
        <v>3.5525545181349489</v>
      </c>
      <c r="M21" s="99">
        <f t="shared" si="0"/>
        <v>4.5995952419707153</v>
      </c>
      <c r="N21" s="99">
        <f t="shared" si="0"/>
        <v>4.1916318803892691</v>
      </c>
      <c r="O21" s="99">
        <f t="shared" si="0"/>
        <v>4.1288620168691983</v>
      </c>
    </row>
    <row r="22" spans="1:15" x14ac:dyDescent="0.25">
      <c r="A22" s="262" t="s">
        <v>201</v>
      </c>
      <c r="B22" s="263"/>
      <c r="C22" s="97">
        <v>5</v>
      </c>
      <c r="D22" s="98">
        <v>588859.85235169402</v>
      </c>
      <c r="E22" s="98">
        <v>2728567.47959371</v>
      </c>
      <c r="F22" s="98">
        <v>2182066.5247109798</v>
      </c>
      <c r="G22" s="98">
        <v>5126045.9690688895</v>
      </c>
      <c r="H22" s="98">
        <v>8983651.4655435197</v>
      </c>
      <c r="I22" s="98">
        <v>9071440.1803164408</v>
      </c>
      <c r="J22" s="99">
        <f t="shared" si="0"/>
        <v>18.913808101055174</v>
      </c>
      <c r="K22" s="99">
        <f t="shared" si="0"/>
        <v>24.086884675427424</v>
      </c>
      <c r="L22" s="99">
        <f t="shared" si="0"/>
        <v>17.341850740840208</v>
      </c>
      <c r="M22" s="99">
        <f t="shared" si="0"/>
        <v>15.253822129398561</v>
      </c>
      <c r="N22" s="99">
        <f t="shared" si="0"/>
        <v>16.876495863092011</v>
      </c>
      <c r="O22" s="99">
        <f t="shared" si="0"/>
        <v>16.772107805054866</v>
      </c>
    </row>
    <row r="23" spans="1:15" x14ac:dyDescent="0.25">
      <c r="A23" s="262" t="s">
        <v>202</v>
      </c>
      <c r="B23" s="263"/>
      <c r="C23" s="97">
        <v>6</v>
      </c>
      <c r="D23" s="98">
        <v>324391.15544052602</v>
      </c>
      <c r="E23" s="98">
        <v>1680162.5973947502</v>
      </c>
      <c r="F23" s="98">
        <v>1502108.1783974599</v>
      </c>
      <c r="G23" s="98">
        <v>4498523.63962276</v>
      </c>
      <c r="H23" s="98">
        <v>5902660.5826402698</v>
      </c>
      <c r="I23" s="98">
        <v>5801209.5847229296</v>
      </c>
      <c r="J23" s="99">
        <f t="shared" si="0"/>
        <v>10.419239890746168</v>
      </c>
      <c r="K23" s="99">
        <f t="shared" si="0"/>
        <v>14.831915656137632</v>
      </c>
      <c r="L23" s="99">
        <f t="shared" si="0"/>
        <v>11.93792010067815</v>
      </c>
      <c r="M23" s="99">
        <f t="shared" si="0"/>
        <v>13.386473679276135</v>
      </c>
      <c r="N23" s="99">
        <f t="shared" si="0"/>
        <v>11.088612162464154</v>
      </c>
      <c r="O23" s="99">
        <f t="shared" si="0"/>
        <v>10.725806555591094</v>
      </c>
    </row>
    <row r="24" spans="1:15" x14ac:dyDescent="0.25">
      <c r="A24" s="262" t="s">
        <v>203</v>
      </c>
      <c r="B24" s="263"/>
      <c r="C24" s="97">
        <v>7</v>
      </c>
      <c r="D24" s="98">
        <v>603960.36933934607</v>
      </c>
      <c r="E24" s="98">
        <v>1236856.85622917</v>
      </c>
      <c r="F24" s="98">
        <v>2055654.0415560701</v>
      </c>
      <c r="G24" s="98">
        <v>5067463.2175611602</v>
      </c>
      <c r="H24" s="98">
        <v>8210788.96084374</v>
      </c>
      <c r="I24" s="98">
        <v>7742106.7952523697</v>
      </c>
      <c r="J24" s="99">
        <f t="shared" si="0"/>
        <v>19.398827209405926</v>
      </c>
      <c r="K24" s="99">
        <f t="shared" si="0"/>
        <v>10.9185602624128</v>
      </c>
      <c r="L24" s="99">
        <f t="shared" si="0"/>
        <v>16.337194654591052</v>
      </c>
      <c r="M24" s="99">
        <f t="shared" si="0"/>
        <v>15.079494611318973</v>
      </c>
      <c r="N24" s="99">
        <f t="shared" si="0"/>
        <v>15.42461286058111</v>
      </c>
      <c r="O24" s="99">
        <f t="shared" si="0"/>
        <v>14.314314731411363</v>
      </c>
    </row>
    <row r="25" spans="1:15" s="103" customFormat="1" x14ac:dyDescent="0.25">
      <c r="A25" s="291" t="s">
        <v>204</v>
      </c>
      <c r="B25" s="292"/>
      <c r="C25" s="100"/>
      <c r="D25" s="101">
        <v>3113383.1220947299</v>
      </c>
      <c r="E25" s="101">
        <v>11328021.550930999</v>
      </c>
      <c r="F25" s="101">
        <v>12582662.3543253</v>
      </c>
      <c r="G25" s="101">
        <v>33604993.722783104</v>
      </c>
      <c r="H25" s="101">
        <v>53231734.469181299</v>
      </c>
      <c r="I25" s="101">
        <v>54086464.776850797</v>
      </c>
      <c r="J25" s="102">
        <f t="shared" si="0"/>
        <v>99.999907755970412</v>
      </c>
      <c r="K25" s="102">
        <f t="shared" si="0"/>
        <v>100.00000027071366</v>
      </c>
      <c r="L25" s="102">
        <f t="shared" si="0"/>
        <v>100.00000000000017</v>
      </c>
      <c r="M25" s="102">
        <f t="shared" si="0"/>
        <v>99.999999999999929</v>
      </c>
      <c r="N25" s="102">
        <f t="shared" si="0"/>
        <v>99.999999999999844</v>
      </c>
      <c r="O25" s="102">
        <f t="shared" si="0"/>
        <v>100.00000000000003</v>
      </c>
    </row>
    <row r="26" spans="1:15" s="107" customFormat="1" x14ac:dyDescent="0.25">
      <c r="A26" s="258" t="s">
        <v>205</v>
      </c>
      <c r="B26" s="259"/>
      <c r="C26" s="104"/>
      <c r="D26" s="105"/>
      <c r="E26" s="105"/>
      <c r="F26" s="105"/>
      <c r="G26" s="105"/>
      <c r="H26" s="105"/>
      <c r="I26" s="105"/>
      <c r="J26" s="106"/>
      <c r="K26" s="106"/>
      <c r="L26" s="106"/>
      <c r="M26" s="106"/>
      <c r="N26" s="106"/>
      <c r="O26" s="106"/>
    </row>
    <row r="27" spans="1:15" s="107" customFormat="1" x14ac:dyDescent="0.25">
      <c r="A27" s="260" t="s">
        <v>206</v>
      </c>
      <c r="B27" s="261"/>
      <c r="C27" s="108"/>
      <c r="D27" s="109">
        <f>SUM(D18:D24)</f>
        <v>3113385.9940074277</v>
      </c>
      <c r="E27" s="109">
        <f t="shared" ref="E27:I27" si="1">SUM(E18:E24)</f>
        <v>11328021.520264499</v>
      </c>
      <c r="F27" s="109">
        <f t="shared" si="1"/>
        <v>12582662.354325278</v>
      </c>
      <c r="G27" s="109">
        <f t="shared" si="1"/>
        <v>33604993.722783126</v>
      </c>
      <c r="H27" s="109">
        <f t="shared" si="1"/>
        <v>53231734.469181381</v>
      </c>
      <c r="I27" s="109">
        <f t="shared" si="1"/>
        <v>54086464.776850782</v>
      </c>
      <c r="J27" s="110">
        <f>SUM(J18:J24)</f>
        <v>100</v>
      </c>
      <c r="K27" s="110">
        <f t="shared" ref="K27:O27" si="2">SUM(K18:K24)</f>
        <v>100</v>
      </c>
      <c r="L27" s="110">
        <f t="shared" si="2"/>
        <v>100</v>
      </c>
      <c r="M27" s="110">
        <f t="shared" si="2"/>
        <v>100</v>
      </c>
      <c r="N27" s="110">
        <f t="shared" si="2"/>
        <v>100</v>
      </c>
      <c r="O27" s="110">
        <f t="shared" si="2"/>
        <v>100</v>
      </c>
    </row>
    <row r="29" spans="1:15" s="91" customFormat="1" ht="14.4" x14ac:dyDescent="0.25">
      <c r="A29" s="273" t="s">
        <v>193</v>
      </c>
      <c r="B29" s="274"/>
      <c r="C29" s="111"/>
      <c r="D29" s="293" t="s">
        <v>207</v>
      </c>
      <c r="E29" s="294"/>
      <c r="F29" s="294"/>
      <c r="G29" s="294"/>
      <c r="H29" s="294"/>
      <c r="I29" s="294"/>
      <c r="J29" s="283" t="s">
        <v>208</v>
      </c>
      <c r="K29" s="284"/>
      <c r="L29" s="284"/>
      <c r="M29" s="284"/>
      <c r="N29" s="284"/>
      <c r="O29" s="284"/>
    </row>
    <row r="30" spans="1:15" x14ac:dyDescent="0.25">
      <c r="A30" s="267"/>
      <c r="B30" s="268"/>
      <c r="C30" s="92"/>
      <c r="D30" s="295" t="s">
        <v>196</v>
      </c>
      <c r="E30" s="296"/>
      <c r="F30" s="296"/>
      <c r="G30" s="296"/>
      <c r="H30" s="296"/>
      <c r="I30" s="297"/>
      <c r="J30" s="288" t="s">
        <v>197</v>
      </c>
      <c r="K30" s="289"/>
      <c r="L30" s="289"/>
      <c r="M30" s="289"/>
      <c r="N30" s="289"/>
      <c r="O30" s="290"/>
    </row>
    <row r="31" spans="1:15" x14ac:dyDescent="0.25">
      <c r="A31" s="270"/>
      <c r="B31" s="271"/>
      <c r="C31" s="93"/>
      <c r="D31" s="112">
        <v>1975</v>
      </c>
      <c r="E31" s="112">
        <v>1991</v>
      </c>
      <c r="F31" s="112">
        <v>2000</v>
      </c>
      <c r="G31" s="113">
        <v>2005</v>
      </c>
      <c r="H31" s="113">
        <v>2010</v>
      </c>
      <c r="I31" s="113">
        <v>2013</v>
      </c>
      <c r="J31" s="114">
        <v>1975</v>
      </c>
      <c r="K31" s="114">
        <v>1991</v>
      </c>
      <c r="L31" s="114">
        <v>2000</v>
      </c>
      <c r="M31" s="115">
        <v>2005</v>
      </c>
      <c r="N31" s="115">
        <v>2010</v>
      </c>
      <c r="O31" s="115">
        <v>2013</v>
      </c>
    </row>
    <row r="32" spans="1:15" x14ac:dyDescent="0.25">
      <c r="A32" s="272" t="s">
        <v>8</v>
      </c>
      <c r="B32" s="263"/>
      <c r="C32" s="97">
        <v>1</v>
      </c>
      <c r="D32" s="98">
        <v>3870352.4485128713</v>
      </c>
      <c r="E32" s="98">
        <v>4766224.3515753644</v>
      </c>
      <c r="F32" s="98">
        <v>9985002.9694586676</v>
      </c>
      <c r="G32" s="98">
        <v>11606399.408881167</v>
      </c>
      <c r="H32" s="98">
        <v>16191496.9117104</v>
      </c>
      <c r="I32" s="98">
        <v>15382951.98981769</v>
      </c>
      <c r="J32" s="99">
        <f t="shared" ref="J32:O39" si="3">(+D32/D$41)*100</f>
        <v>48.087038349646853</v>
      </c>
      <c r="K32" s="99">
        <f t="shared" si="3"/>
        <v>35.17336396620496</v>
      </c>
      <c r="L32" s="99">
        <f t="shared" si="3"/>
        <v>41.137879172653911</v>
      </c>
      <c r="M32" s="99">
        <f t="shared" si="3"/>
        <v>34.537722293970866</v>
      </c>
      <c r="N32" s="99">
        <f t="shared" si="3"/>
        <v>34.639843738351459</v>
      </c>
      <c r="O32" s="99">
        <f t="shared" si="3"/>
        <v>42.407079773268613</v>
      </c>
    </row>
    <row r="33" spans="1:15" x14ac:dyDescent="0.25">
      <c r="A33" s="262" t="s">
        <v>198</v>
      </c>
      <c r="B33" s="263"/>
      <c r="C33" s="97">
        <v>2</v>
      </c>
      <c r="D33" s="315">
        <v>-55667.978259441974</v>
      </c>
      <c r="E33" s="315">
        <v>-86992.630269951827</v>
      </c>
      <c r="F33" s="98">
        <v>1551403.4872120782</v>
      </c>
      <c r="G33" s="98">
        <v>3154136.292576469</v>
      </c>
      <c r="H33" s="98">
        <v>4678428.3351549013</v>
      </c>
      <c r="I33" s="98">
        <v>801856.28550905082</v>
      </c>
      <c r="J33" s="99">
        <f t="shared" si="3"/>
        <v>-0.69164455718694506</v>
      </c>
      <c r="K33" s="99">
        <f t="shared" si="3"/>
        <v>-0.64198057438298339</v>
      </c>
      <c r="L33" s="99">
        <f t="shared" si="3"/>
        <v>6.3917306184260907</v>
      </c>
      <c r="M33" s="99">
        <f t="shared" si="3"/>
        <v>9.3859154344613582</v>
      </c>
      <c r="N33" s="99">
        <f t="shared" si="3"/>
        <v>10.008958859982405</v>
      </c>
      <c r="O33" s="99">
        <f t="shared" si="3"/>
        <v>2.2105239286183442</v>
      </c>
    </row>
    <row r="34" spans="1:15" x14ac:dyDescent="0.25">
      <c r="A34" s="262" t="s">
        <v>199</v>
      </c>
      <c r="B34" s="263"/>
      <c r="C34" s="97">
        <v>3</v>
      </c>
      <c r="D34" s="98">
        <v>488628.07031321537</v>
      </c>
      <c r="E34" s="98">
        <v>1033353.1081842099</v>
      </c>
      <c r="F34" s="98">
        <v>1734647.8906403934</v>
      </c>
      <c r="G34" s="98">
        <v>2606731.5027349545</v>
      </c>
      <c r="H34" s="98">
        <v>3754672.3667354072</v>
      </c>
      <c r="I34" s="98">
        <v>3464570.2705563032</v>
      </c>
      <c r="J34" s="99">
        <f t="shared" si="3"/>
        <v>6.0709398093431499</v>
      </c>
      <c r="K34" s="99">
        <f t="shared" si="3"/>
        <v>7.6258485330760601</v>
      </c>
      <c r="L34" s="99">
        <f t="shared" si="3"/>
        <v>7.1466914482181885</v>
      </c>
      <c r="M34" s="99">
        <f t="shared" si="3"/>
        <v>7.7569766096033375</v>
      </c>
      <c r="N34" s="99">
        <f t="shared" si="3"/>
        <v>8.032689304863144</v>
      </c>
      <c r="O34" s="99">
        <f t="shared" si="3"/>
        <v>9.5509826683998647</v>
      </c>
    </row>
    <row r="35" spans="1:15" x14ac:dyDescent="0.25">
      <c r="A35" s="262" t="s">
        <v>200</v>
      </c>
      <c r="B35" s="263"/>
      <c r="C35" s="97">
        <v>4</v>
      </c>
      <c r="D35" s="98">
        <v>257622.62712587437</v>
      </c>
      <c r="E35" s="98">
        <v>279126.36980361678</v>
      </c>
      <c r="F35" s="98">
        <v>698551.780297547</v>
      </c>
      <c r="G35" s="98">
        <v>1545693.6923376922</v>
      </c>
      <c r="H35" s="98">
        <v>2098249.0240715491</v>
      </c>
      <c r="I35" s="98">
        <v>1413230.4375313127</v>
      </c>
      <c r="J35" s="99">
        <f t="shared" si="3"/>
        <v>3.2008219703863729</v>
      </c>
      <c r="K35" s="99">
        <f t="shared" si="3"/>
        <v>2.0598722748800289</v>
      </c>
      <c r="L35" s="99">
        <f t="shared" si="3"/>
        <v>2.8780100338098076</v>
      </c>
      <c r="M35" s="99">
        <f t="shared" si="3"/>
        <v>4.5995952419707251</v>
      </c>
      <c r="N35" s="99">
        <f t="shared" si="3"/>
        <v>4.4889622444617441</v>
      </c>
      <c r="O35" s="99">
        <f t="shared" si="3"/>
        <v>3.8959346646905804</v>
      </c>
    </row>
    <row r="36" spans="1:15" x14ac:dyDescent="0.25">
      <c r="A36" s="262" t="s">
        <v>201</v>
      </c>
      <c r="B36" s="263"/>
      <c r="C36" s="97">
        <v>5</v>
      </c>
      <c r="D36" s="98">
        <v>1358888.6588451196</v>
      </c>
      <c r="E36" s="98">
        <v>3356938.5426429301</v>
      </c>
      <c r="F36" s="98">
        <v>4358996.4223173009</v>
      </c>
      <c r="G36" s="98">
        <v>5126045.9690688923</v>
      </c>
      <c r="H36" s="98">
        <v>6747734.8369860938</v>
      </c>
      <c r="I36" s="98">
        <v>5971415.899897933</v>
      </c>
      <c r="J36" s="99">
        <f t="shared" si="3"/>
        <v>16.883457493875866</v>
      </c>
      <c r="K36" s="99">
        <f t="shared" si="3"/>
        <v>24.773240297329806</v>
      </c>
      <c r="L36" s="99">
        <f t="shared" si="3"/>
        <v>17.958919860495701</v>
      </c>
      <c r="M36" s="99">
        <f t="shared" si="3"/>
        <v>15.25382212939858</v>
      </c>
      <c r="N36" s="99">
        <f t="shared" si="3"/>
        <v>14.43600190986526</v>
      </c>
      <c r="O36" s="99">
        <f t="shared" si="3"/>
        <v>16.461750033020635</v>
      </c>
    </row>
    <row r="37" spans="1:15" x14ac:dyDescent="0.25">
      <c r="A37" s="262" t="s">
        <v>202</v>
      </c>
      <c r="B37" s="263"/>
      <c r="C37" s="97">
        <v>6</v>
      </c>
      <c r="D37" s="98">
        <v>956353.95845776971</v>
      </c>
      <c r="E37" s="98">
        <v>2162237.9377345392</v>
      </c>
      <c r="F37" s="98">
        <v>2517836.8302704715</v>
      </c>
      <c r="G37" s="98">
        <v>4498523.6396227572</v>
      </c>
      <c r="H37" s="98">
        <v>6262556.0837440249</v>
      </c>
      <c r="I37" s="98">
        <v>5160758.622776987</v>
      </c>
      <c r="J37" s="99">
        <f t="shared" si="3"/>
        <v>11.882181296916688</v>
      </c>
      <c r="K37" s="99">
        <f t="shared" si="3"/>
        <v>15.956693675222352</v>
      </c>
      <c r="L37" s="99">
        <f t="shared" si="3"/>
        <v>10.373403755306047</v>
      </c>
      <c r="M37" s="99">
        <f t="shared" si="3"/>
        <v>13.386473679276136</v>
      </c>
      <c r="N37" s="99">
        <f t="shared" si="3"/>
        <v>13.398017819257907</v>
      </c>
      <c r="O37" s="99">
        <f t="shared" si="3"/>
        <v>14.226963898187481</v>
      </c>
    </row>
    <row r="38" spans="1:15" x14ac:dyDescent="0.25">
      <c r="A38" s="262" t="s">
        <v>203</v>
      </c>
      <c r="B38" s="263"/>
      <c r="C38" s="97">
        <v>7</v>
      </c>
      <c r="D38" s="98">
        <v>1172461.8928551085</v>
      </c>
      <c r="E38" s="98">
        <v>2039776.27204803</v>
      </c>
      <c r="F38" s="98">
        <v>3425601.7903073453</v>
      </c>
      <c r="G38" s="98">
        <v>5067463.217561163</v>
      </c>
      <c r="H38" s="98">
        <v>7009269.9247584157</v>
      </c>
      <c r="I38" s="98">
        <v>4079706.6782463207</v>
      </c>
      <c r="J38" s="99">
        <f t="shared" si="3"/>
        <v>14.567205637018008</v>
      </c>
      <c r="K38" s="99">
        <f t="shared" si="3"/>
        <v>15.052961827669773</v>
      </c>
      <c r="L38" s="99">
        <f t="shared" si="3"/>
        <v>14.113365111090248</v>
      </c>
      <c r="M38" s="99">
        <f t="shared" si="3"/>
        <v>15.079494611318994</v>
      </c>
      <c r="N38" s="99">
        <f t="shared" si="3"/>
        <v>14.995526123218072</v>
      </c>
      <c r="O38" s="99">
        <f t="shared" si="3"/>
        <v>11.246765033814478</v>
      </c>
    </row>
    <row r="39" spans="1:15" s="103" customFormat="1" x14ac:dyDescent="0.25">
      <c r="A39" s="291" t="s">
        <v>204</v>
      </c>
      <c r="B39" s="292"/>
      <c r="C39" s="100"/>
      <c r="D39" s="101">
        <v>7871334.6005003033</v>
      </c>
      <c r="E39" s="101">
        <v>13446803.896575423</v>
      </c>
      <c r="F39" s="101">
        <v>23837812.037093569</v>
      </c>
      <c r="G39" s="101">
        <v>33604993.722783096</v>
      </c>
      <c r="H39" s="101">
        <v>46740722.420060463</v>
      </c>
      <c r="I39" s="101">
        <v>35817288.003108732</v>
      </c>
      <c r="J39" s="102">
        <f t="shared" si="3"/>
        <v>97.797080196816992</v>
      </c>
      <c r="K39" s="102">
        <f t="shared" si="3"/>
        <v>99.233542684599286</v>
      </c>
      <c r="L39" s="102">
        <f t="shared" si="3"/>
        <v>98.210990454573192</v>
      </c>
      <c r="M39" s="102">
        <f t="shared" si="3"/>
        <v>100</v>
      </c>
      <c r="N39" s="102">
        <f t="shared" si="3"/>
        <v>99.996395001474966</v>
      </c>
      <c r="O39" s="102">
        <f t="shared" si="3"/>
        <v>98.739604115995832</v>
      </c>
    </row>
    <row r="40" spans="1:15" x14ac:dyDescent="0.25">
      <c r="A40" s="258" t="s">
        <v>205</v>
      </c>
      <c r="B40" s="259"/>
      <c r="C40" s="104"/>
      <c r="D40" s="116"/>
      <c r="E40" s="116"/>
      <c r="F40" s="116"/>
      <c r="G40" s="116"/>
      <c r="H40" s="116"/>
      <c r="I40" s="116"/>
      <c r="J40" s="117"/>
      <c r="K40" s="117"/>
      <c r="L40" s="117"/>
      <c r="M40" s="117"/>
      <c r="N40" s="117"/>
      <c r="O40" s="117"/>
    </row>
    <row r="41" spans="1:15" x14ac:dyDescent="0.25">
      <c r="A41" s="260" t="s">
        <v>206</v>
      </c>
      <c r="B41" s="261"/>
      <c r="C41" s="108"/>
      <c r="D41" s="109">
        <f t="shared" ref="D41:I41" si="4">SUM(D32:D38)</f>
        <v>8048639.6778505174</v>
      </c>
      <c r="E41" s="109">
        <f t="shared" si="4"/>
        <v>13550663.951718738</v>
      </c>
      <c r="F41" s="109">
        <f t="shared" si="4"/>
        <v>24272041.170503806</v>
      </c>
      <c r="G41" s="109">
        <f t="shared" si="4"/>
        <v>33604993.722783096</v>
      </c>
      <c r="H41" s="109">
        <f t="shared" si="4"/>
        <v>46742407.483160794</v>
      </c>
      <c r="I41" s="109">
        <f t="shared" si="4"/>
        <v>36274490.184335597</v>
      </c>
      <c r="J41" s="110">
        <f t="shared" ref="J41:O41" si="5">SUM(J32:J38)</f>
        <v>99.999999999999986</v>
      </c>
      <c r="K41" s="110">
        <f t="shared" si="5"/>
        <v>100</v>
      </c>
      <c r="L41" s="110">
        <f t="shared" si="5"/>
        <v>99.999999999999986</v>
      </c>
      <c r="M41" s="110">
        <f t="shared" si="5"/>
        <v>100</v>
      </c>
      <c r="N41" s="110">
        <f t="shared" si="5"/>
        <v>99.999999999999986</v>
      </c>
      <c r="O41" s="110">
        <f t="shared" si="5"/>
        <v>100</v>
      </c>
    </row>
    <row r="43" spans="1:15" s="91" customFormat="1" ht="14.4" x14ac:dyDescent="0.25">
      <c r="A43" s="273" t="s">
        <v>193</v>
      </c>
      <c r="B43" s="274"/>
      <c r="C43" s="111"/>
      <c r="D43" s="293" t="s">
        <v>209</v>
      </c>
      <c r="E43" s="294"/>
      <c r="F43" s="294"/>
      <c r="G43" s="294"/>
      <c r="H43" s="294"/>
      <c r="I43" s="294"/>
      <c r="J43" s="283" t="s">
        <v>210</v>
      </c>
      <c r="K43" s="284"/>
      <c r="L43" s="284"/>
      <c r="M43" s="284"/>
      <c r="N43" s="284"/>
      <c r="O43" s="284"/>
    </row>
    <row r="44" spans="1:15" x14ac:dyDescent="0.25">
      <c r="A44" s="267"/>
      <c r="B44" s="268"/>
      <c r="C44" s="92"/>
      <c r="D44" s="285" t="s">
        <v>211</v>
      </c>
      <c r="E44" s="286"/>
      <c r="F44" s="286"/>
      <c r="G44" s="286"/>
      <c r="H44" s="286"/>
      <c r="I44" s="287"/>
      <c r="J44" s="288" t="s">
        <v>197</v>
      </c>
      <c r="K44" s="289"/>
      <c r="L44" s="289"/>
      <c r="M44" s="289"/>
      <c r="N44" s="289"/>
      <c r="O44" s="290"/>
    </row>
    <row r="45" spans="1:15" x14ac:dyDescent="0.25">
      <c r="A45" s="270"/>
      <c r="B45" s="271"/>
      <c r="C45" s="93"/>
      <c r="D45" s="112">
        <v>1975</v>
      </c>
      <c r="E45" s="71">
        <v>1991</v>
      </c>
      <c r="F45" s="71">
        <v>2000</v>
      </c>
      <c r="G45" s="71">
        <v>2005</v>
      </c>
      <c r="H45" s="71">
        <v>2010</v>
      </c>
      <c r="I45" s="71">
        <v>2013</v>
      </c>
      <c r="J45" s="114">
        <v>1975</v>
      </c>
      <c r="K45" s="118">
        <v>1991</v>
      </c>
      <c r="L45" s="118">
        <v>2000</v>
      </c>
      <c r="M45" s="118">
        <v>2005</v>
      </c>
      <c r="N45" s="118">
        <v>2010</v>
      </c>
      <c r="O45" s="118">
        <v>2013</v>
      </c>
    </row>
    <row r="46" spans="1:15" x14ac:dyDescent="0.25">
      <c r="A46" s="272" t="s">
        <v>8</v>
      </c>
      <c r="B46" s="263"/>
      <c r="C46" s="97">
        <v>1</v>
      </c>
      <c r="D46" s="119" t="s">
        <v>212</v>
      </c>
      <c r="E46" s="120">
        <v>2879</v>
      </c>
      <c r="F46" s="120">
        <v>3848</v>
      </c>
      <c r="G46" s="120">
        <v>4255</v>
      </c>
      <c r="H46" s="120">
        <v>4730</v>
      </c>
      <c r="I46" s="120">
        <v>5382</v>
      </c>
      <c r="J46" s="121" t="s">
        <v>212</v>
      </c>
      <c r="K46" s="122">
        <f t="shared" ref="K46:O52" si="6">(+E46/E$54)*100</f>
        <v>57.304936305732483</v>
      </c>
      <c r="L46" s="122">
        <f t="shared" si="6"/>
        <v>55.655192363320793</v>
      </c>
      <c r="M46" s="122">
        <f t="shared" si="6"/>
        <v>52.62832405689548</v>
      </c>
      <c r="N46" s="122">
        <f t="shared" si="6"/>
        <v>50.228310502283101</v>
      </c>
      <c r="O46" s="122">
        <f t="shared" si="6"/>
        <v>52.68722466960353</v>
      </c>
    </row>
    <row r="47" spans="1:15" x14ac:dyDescent="0.25">
      <c r="A47" s="262" t="s">
        <v>198</v>
      </c>
      <c r="B47" s="263"/>
      <c r="C47" s="97">
        <v>2</v>
      </c>
      <c r="D47" s="119" t="s">
        <v>212</v>
      </c>
      <c r="E47" s="120">
        <v>103</v>
      </c>
      <c r="F47" s="120">
        <v>153</v>
      </c>
      <c r="G47" s="120">
        <v>195</v>
      </c>
      <c r="H47" s="120">
        <v>222</v>
      </c>
      <c r="I47" s="120">
        <v>245</v>
      </c>
      <c r="J47" s="121" t="s">
        <v>212</v>
      </c>
      <c r="K47" s="122">
        <f t="shared" si="6"/>
        <v>2.0501592356687897</v>
      </c>
      <c r="L47" s="122">
        <f t="shared" si="6"/>
        <v>2.2129013595603126</v>
      </c>
      <c r="M47" s="122">
        <f t="shared" si="6"/>
        <v>2.4118738404452689</v>
      </c>
      <c r="N47" s="122">
        <f t="shared" si="6"/>
        <v>2.3574386747371774</v>
      </c>
      <c r="O47" s="122">
        <f t="shared" si="6"/>
        <v>2.3984336759667158</v>
      </c>
    </row>
    <row r="48" spans="1:15" x14ac:dyDescent="0.25">
      <c r="A48" s="262" t="s">
        <v>199</v>
      </c>
      <c r="B48" s="263"/>
      <c r="C48" s="97">
        <v>3</v>
      </c>
      <c r="D48" s="119" t="s">
        <v>212</v>
      </c>
      <c r="E48" s="120">
        <v>471</v>
      </c>
      <c r="F48" s="120">
        <v>715</v>
      </c>
      <c r="G48" s="120">
        <v>806</v>
      </c>
      <c r="H48" s="120">
        <v>867</v>
      </c>
      <c r="I48" s="120">
        <v>982</v>
      </c>
      <c r="J48" s="121" t="s">
        <v>212</v>
      </c>
      <c r="K48" s="122">
        <f t="shared" si="6"/>
        <v>9.375</v>
      </c>
      <c r="L48" s="122">
        <f t="shared" si="6"/>
        <v>10.341336418860283</v>
      </c>
      <c r="M48" s="122">
        <f t="shared" si="6"/>
        <v>9.9690785405071125</v>
      </c>
      <c r="N48" s="122">
        <f t="shared" si="6"/>
        <v>9.2067537432303279</v>
      </c>
      <c r="O48" s="122">
        <f t="shared" si="6"/>
        <v>9.6133137542829186</v>
      </c>
    </row>
    <row r="49" spans="1:15" x14ac:dyDescent="0.25">
      <c r="A49" s="262" t="s">
        <v>200</v>
      </c>
      <c r="B49" s="263"/>
      <c r="C49" s="97">
        <v>4</v>
      </c>
      <c r="D49" s="119" t="s">
        <v>212</v>
      </c>
      <c r="E49" s="123">
        <v>167</v>
      </c>
      <c r="F49" s="123">
        <v>280</v>
      </c>
      <c r="G49" s="123">
        <v>380</v>
      </c>
      <c r="H49" s="123">
        <v>542</v>
      </c>
      <c r="I49" s="123">
        <v>532</v>
      </c>
      <c r="J49" s="121" t="s">
        <v>212</v>
      </c>
      <c r="K49" s="122">
        <f t="shared" si="6"/>
        <v>3.3240445859872612</v>
      </c>
      <c r="L49" s="122">
        <f t="shared" si="6"/>
        <v>4.0497541220711604</v>
      </c>
      <c r="M49" s="122">
        <f t="shared" si="6"/>
        <v>4.700061842918986</v>
      </c>
      <c r="N49" s="122">
        <f t="shared" si="6"/>
        <v>5.7555484761601363</v>
      </c>
      <c r="O49" s="122">
        <f t="shared" si="6"/>
        <v>5.2080274106705824</v>
      </c>
    </row>
    <row r="50" spans="1:15" x14ac:dyDescent="0.25">
      <c r="A50" s="262" t="s">
        <v>201</v>
      </c>
      <c r="B50" s="263"/>
      <c r="C50" s="97">
        <v>5</v>
      </c>
      <c r="D50" s="119" t="s">
        <v>212</v>
      </c>
      <c r="E50" s="123">
        <v>491</v>
      </c>
      <c r="F50" s="123">
        <v>693</v>
      </c>
      <c r="G50" s="123">
        <v>850</v>
      </c>
      <c r="H50" s="123">
        <v>1032</v>
      </c>
      <c r="I50" s="123">
        <v>1071</v>
      </c>
      <c r="J50" s="121" t="s">
        <v>212</v>
      </c>
      <c r="K50" s="122">
        <f t="shared" si="6"/>
        <v>9.7730891719745223</v>
      </c>
      <c r="L50" s="122">
        <f t="shared" si="6"/>
        <v>10.02314145212612</v>
      </c>
      <c r="M50" s="122">
        <f t="shared" si="6"/>
        <v>10.513296227581941</v>
      </c>
      <c r="N50" s="122">
        <f t="shared" si="6"/>
        <v>10.95890410958904</v>
      </c>
      <c r="O50" s="122">
        <f t="shared" si="6"/>
        <v>10.484581497797357</v>
      </c>
    </row>
    <row r="51" spans="1:15" x14ac:dyDescent="0.25">
      <c r="A51" s="262" t="s">
        <v>202</v>
      </c>
      <c r="B51" s="263"/>
      <c r="C51" s="97">
        <v>6</v>
      </c>
      <c r="D51" s="119" t="s">
        <v>212</v>
      </c>
      <c r="E51" s="123">
        <v>102</v>
      </c>
      <c r="F51" s="123">
        <v>147</v>
      </c>
      <c r="G51" s="123">
        <v>189</v>
      </c>
      <c r="H51" s="123">
        <v>254</v>
      </c>
      <c r="I51" s="123">
        <v>250</v>
      </c>
      <c r="J51" s="121" t="s">
        <v>212</v>
      </c>
      <c r="K51" s="122">
        <f t="shared" si="6"/>
        <v>2.0302547770700636</v>
      </c>
      <c r="L51" s="122">
        <f t="shared" si="6"/>
        <v>2.1261209140873589</v>
      </c>
      <c r="M51" s="122">
        <f t="shared" si="6"/>
        <v>2.3376623376623376</v>
      </c>
      <c r="N51" s="122">
        <f t="shared" si="6"/>
        <v>2.6972496548794735</v>
      </c>
      <c r="O51" s="122">
        <f t="shared" si="6"/>
        <v>2.4473813020068529</v>
      </c>
    </row>
    <row r="52" spans="1:15" x14ac:dyDescent="0.25">
      <c r="A52" s="262" t="s">
        <v>203</v>
      </c>
      <c r="B52" s="263"/>
      <c r="C52" s="97">
        <v>7</v>
      </c>
      <c r="D52" s="119" t="s">
        <v>212</v>
      </c>
      <c r="E52" s="123">
        <v>811</v>
      </c>
      <c r="F52" s="123">
        <v>1078</v>
      </c>
      <c r="G52" s="123">
        <v>1410</v>
      </c>
      <c r="H52" s="123">
        <v>1770</v>
      </c>
      <c r="I52" s="123">
        <v>1753</v>
      </c>
      <c r="J52" s="121" t="s">
        <v>212</v>
      </c>
      <c r="K52" s="122">
        <f t="shared" si="6"/>
        <v>16.142515923566879</v>
      </c>
      <c r="L52" s="122">
        <f t="shared" si="6"/>
        <v>15.591553369973965</v>
      </c>
      <c r="M52" s="122">
        <f t="shared" si="6"/>
        <v>17.439703153988866</v>
      </c>
      <c r="N52" s="122">
        <f t="shared" si="6"/>
        <v>18.795794839120738</v>
      </c>
      <c r="O52" s="122">
        <f t="shared" si="6"/>
        <v>17.16103768967205</v>
      </c>
    </row>
    <row r="53" spans="1:15" x14ac:dyDescent="0.25">
      <c r="A53" s="258" t="s">
        <v>205</v>
      </c>
      <c r="B53" s="259"/>
      <c r="C53" s="104"/>
      <c r="D53" s="124"/>
      <c r="E53" s="116"/>
      <c r="F53" s="116"/>
      <c r="G53" s="116"/>
      <c r="H53" s="116"/>
      <c r="I53" s="116"/>
      <c r="J53" s="125"/>
      <c r="K53" s="117"/>
      <c r="L53" s="117"/>
      <c r="M53" s="117"/>
      <c r="N53" s="117"/>
      <c r="O53" s="117"/>
    </row>
    <row r="54" spans="1:15" x14ac:dyDescent="0.25">
      <c r="A54" s="260" t="s">
        <v>206</v>
      </c>
      <c r="B54" s="261"/>
      <c r="C54" s="108"/>
      <c r="D54" s="126" t="s">
        <v>212</v>
      </c>
      <c r="E54" s="109">
        <f t="shared" ref="E54:I54" si="7">SUM(E46:E52)</f>
        <v>5024</v>
      </c>
      <c r="F54" s="109">
        <f t="shared" si="7"/>
        <v>6914</v>
      </c>
      <c r="G54" s="109">
        <f t="shared" si="7"/>
        <v>8085</v>
      </c>
      <c r="H54" s="109">
        <f t="shared" si="7"/>
        <v>9417</v>
      </c>
      <c r="I54" s="109">
        <f t="shared" si="7"/>
        <v>10215</v>
      </c>
      <c r="J54" s="127" t="s">
        <v>212</v>
      </c>
      <c r="K54" s="128">
        <f t="shared" ref="K54:O54" si="8">SUM(K46:K52)</f>
        <v>100</v>
      </c>
      <c r="L54" s="128">
        <f t="shared" si="8"/>
        <v>100.00000000000001</v>
      </c>
      <c r="M54" s="128">
        <f t="shared" si="8"/>
        <v>100</v>
      </c>
      <c r="N54" s="128">
        <f t="shared" si="8"/>
        <v>100</v>
      </c>
      <c r="O54" s="128">
        <f t="shared" si="8"/>
        <v>100</v>
      </c>
    </row>
    <row r="56" spans="1:15" s="91" customFormat="1" ht="46.05" customHeight="1" x14ac:dyDescent="0.25">
      <c r="A56" s="273" t="s">
        <v>193</v>
      </c>
      <c r="B56" s="274"/>
      <c r="C56" s="111"/>
      <c r="D56" s="276" t="s">
        <v>213</v>
      </c>
      <c r="E56" s="276"/>
      <c r="F56" s="276"/>
      <c r="G56" s="276"/>
      <c r="H56" s="276"/>
      <c r="I56" s="276"/>
      <c r="J56" s="277" t="s">
        <v>214</v>
      </c>
      <c r="K56" s="278"/>
      <c r="L56" s="278"/>
      <c r="M56" s="278"/>
      <c r="N56" s="278"/>
      <c r="O56" s="279"/>
    </row>
    <row r="57" spans="1:15" x14ac:dyDescent="0.25">
      <c r="A57" s="267"/>
      <c r="B57" s="268"/>
      <c r="C57" s="92"/>
      <c r="D57" s="280" t="s">
        <v>197</v>
      </c>
      <c r="E57" s="281"/>
      <c r="F57" s="281"/>
      <c r="G57" s="281"/>
      <c r="H57" s="281"/>
      <c r="I57" s="282"/>
      <c r="J57" s="280" t="s">
        <v>197</v>
      </c>
      <c r="K57" s="281"/>
      <c r="L57" s="281"/>
      <c r="M57" s="281"/>
      <c r="N57" s="281"/>
      <c r="O57" s="282"/>
    </row>
    <row r="58" spans="1:15" x14ac:dyDescent="0.25">
      <c r="A58" s="270"/>
      <c r="B58" s="271"/>
      <c r="C58" s="93"/>
      <c r="D58" s="114">
        <v>1975</v>
      </c>
      <c r="E58" s="118">
        <v>1991</v>
      </c>
      <c r="F58" s="118">
        <v>2000</v>
      </c>
      <c r="G58" s="118">
        <v>2005</v>
      </c>
      <c r="H58" s="118">
        <v>2010</v>
      </c>
      <c r="I58" s="118">
        <v>2013</v>
      </c>
      <c r="J58" s="114">
        <v>1975</v>
      </c>
      <c r="K58" s="118">
        <v>1991</v>
      </c>
      <c r="L58" s="118">
        <v>2000</v>
      </c>
      <c r="M58" s="118">
        <v>2005</v>
      </c>
      <c r="N58" s="118">
        <v>2010</v>
      </c>
      <c r="O58" s="118">
        <v>2013</v>
      </c>
    </row>
    <row r="59" spans="1:15" x14ac:dyDescent="0.25">
      <c r="A59" s="272" t="s">
        <v>8</v>
      </c>
      <c r="B59" s="263"/>
      <c r="C59" s="97">
        <v>1</v>
      </c>
      <c r="D59" s="121" t="s">
        <v>212</v>
      </c>
      <c r="E59" s="129">
        <f t="shared" ref="E59:I65" si="9">(E32*1000)/(E46*1000)</f>
        <v>1655.5138421588622</v>
      </c>
      <c r="F59" s="129">
        <f t="shared" si="9"/>
        <v>2594.8552415433128</v>
      </c>
      <c r="G59" s="129">
        <f t="shared" si="9"/>
        <v>2727.7084392200154</v>
      </c>
      <c r="H59" s="129">
        <f t="shared" si="9"/>
        <v>3423.1494527928962</v>
      </c>
      <c r="I59" s="129">
        <f t="shared" si="9"/>
        <v>2858.2222203303027</v>
      </c>
      <c r="J59" s="121" t="s">
        <v>212</v>
      </c>
      <c r="K59" s="122">
        <f t="shared" ref="K59:O65" si="10">+E59/E$67</f>
        <v>0.61379291617302434</v>
      </c>
      <c r="L59" s="122">
        <f t="shared" si="10"/>
        <v>0.73915617619472229</v>
      </c>
      <c r="M59" s="122">
        <f t="shared" si="10"/>
        <v>0.65625730845300678</v>
      </c>
      <c r="N59" s="122">
        <f t="shared" si="10"/>
        <v>0.68964779806354259</v>
      </c>
      <c r="O59" s="122">
        <f t="shared" si="10"/>
        <v>0.8048835375026735</v>
      </c>
    </row>
    <row r="60" spans="1:15" x14ac:dyDescent="0.25">
      <c r="A60" s="262" t="s">
        <v>198</v>
      </c>
      <c r="B60" s="263"/>
      <c r="C60" s="97">
        <v>2</v>
      </c>
      <c r="D60" s="121" t="s">
        <v>212</v>
      </c>
      <c r="E60" s="129">
        <f t="shared" si="9"/>
        <v>-844.58864339759054</v>
      </c>
      <c r="F60" s="129">
        <f t="shared" si="9"/>
        <v>10139.892073281557</v>
      </c>
      <c r="G60" s="129">
        <f t="shared" si="9"/>
        <v>16175.057910648558</v>
      </c>
      <c r="H60" s="129">
        <f t="shared" si="9"/>
        <v>21074.001509706763</v>
      </c>
      <c r="I60" s="129">
        <f t="shared" si="9"/>
        <v>3272.8827979961261</v>
      </c>
      <c r="J60" s="121" t="s">
        <v>212</v>
      </c>
      <c r="K60" s="122">
        <f t="shared" si="10"/>
        <v>-0.31313693259224351</v>
      </c>
      <c r="L60" s="122">
        <f t="shared" si="10"/>
        <v>2.8883938232547708</v>
      </c>
      <c r="M60" s="122">
        <f t="shared" si="10"/>
        <v>3.8915449378266702</v>
      </c>
      <c r="N60" s="122">
        <f t="shared" si="10"/>
        <v>4.2456921434438879</v>
      </c>
      <c r="O60" s="122">
        <f t="shared" si="10"/>
        <v>0.92165314003413823</v>
      </c>
    </row>
    <row r="61" spans="1:15" x14ac:dyDescent="0.25">
      <c r="A61" s="262" t="s">
        <v>199</v>
      </c>
      <c r="B61" s="263"/>
      <c r="C61" s="97">
        <v>3</v>
      </c>
      <c r="D61" s="121" t="s">
        <v>212</v>
      </c>
      <c r="E61" s="129">
        <f t="shared" si="9"/>
        <v>2193.9556437032056</v>
      </c>
      <c r="F61" s="129">
        <f t="shared" si="9"/>
        <v>2426.0809659306201</v>
      </c>
      <c r="G61" s="129">
        <f t="shared" si="9"/>
        <v>3234.1581919788514</v>
      </c>
      <c r="H61" s="129">
        <f t="shared" si="9"/>
        <v>4330.6486352196162</v>
      </c>
      <c r="I61" s="129">
        <f t="shared" si="9"/>
        <v>3528.0756319310622</v>
      </c>
      <c r="J61" s="121" t="s">
        <v>212</v>
      </c>
      <c r="K61" s="122">
        <f t="shared" si="10"/>
        <v>0.81342384352811303</v>
      </c>
      <c r="L61" s="122">
        <f t="shared" si="10"/>
        <v>0.69108006535637145</v>
      </c>
      <c r="M61" s="122">
        <f t="shared" si="10"/>
        <v>0.7781036710749748</v>
      </c>
      <c r="N61" s="122">
        <f t="shared" si="10"/>
        <v>0.8724779144624708</v>
      </c>
      <c r="O61" s="122">
        <f t="shared" si="10"/>
        <v>0.99351617064872322</v>
      </c>
    </row>
    <row r="62" spans="1:15" x14ac:dyDescent="0.25">
      <c r="A62" s="262" t="s">
        <v>200</v>
      </c>
      <c r="B62" s="263"/>
      <c r="C62" s="97">
        <v>4</v>
      </c>
      <c r="D62" s="121" t="s">
        <v>212</v>
      </c>
      <c r="E62" s="129">
        <f t="shared" si="9"/>
        <v>1671.4153880456095</v>
      </c>
      <c r="F62" s="129">
        <f t="shared" si="9"/>
        <v>2494.8277867769534</v>
      </c>
      <c r="G62" s="129">
        <f t="shared" si="9"/>
        <v>4067.6149798360325</v>
      </c>
      <c r="H62" s="129">
        <f t="shared" si="9"/>
        <v>3871.3081624936331</v>
      </c>
      <c r="I62" s="129">
        <f t="shared" si="9"/>
        <v>2656.4481908483322</v>
      </c>
      <c r="J62" s="121" t="s">
        <v>212</v>
      </c>
      <c r="K62" s="122">
        <f t="shared" si="10"/>
        <v>0.61968852149684217</v>
      </c>
      <c r="L62" s="122">
        <f t="shared" si="10"/>
        <v>0.71066290620575034</v>
      </c>
      <c r="M62" s="122">
        <f t="shared" si="10"/>
        <v>0.97862440871929768</v>
      </c>
      <c r="N62" s="122">
        <f t="shared" si="10"/>
        <v>0.77993648442982</v>
      </c>
      <c r="O62" s="122">
        <f t="shared" si="10"/>
        <v>0.74806339473335126</v>
      </c>
    </row>
    <row r="63" spans="1:15" x14ac:dyDescent="0.25">
      <c r="A63" s="262" t="s">
        <v>201</v>
      </c>
      <c r="B63" s="263"/>
      <c r="C63" s="97">
        <v>5</v>
      </c>
      <c r="D63" s="121" t="s">
        <v>212</v>
      </c>
      <c r="E63" s="129">
        <f t="shared" si="9"/>
        <v>6836.9420420426277</v>
      </c>
      <c r="F63" s="129">
        <f t="shared" si="9"/>
        <v>6290.0381274419924</v>
      </c>
      <c r="G63" s="129">
        <f t="shared" si="9"/>
        <v>6030.642316551638</v>
      </c>
      <c r="H63" s="129">
        <f t="shared" si="9"/>
        <v>6538.5027490175326</v>
      </c>
      <c r="I63" s="129">
        <f t="shared" si="9"/>
        <v>5575.5517272623092</v>
      </c>
      <c r="J63" s="121" t="s">
        <v>212</v>
      </c>
      <c r="K63" s="122">
        <f t="shared" si="10"/>
        <v>2.5348423473275954</v>
      </c>
      <c r="L63" s="122">
        <f t="shared" si="10"/>
        <v>1.7917456264858191</v>
      </c>
      <c r="M63" s="122">
        <f t="shared" si="10"/>
        <v>1.4509076696022061</v>
      </c>
      <c r="N63" s="122">
        <f t="shared" si="10"/>
        <v>1.3172851742752048</v>
      </c>
      <c r="O63" s="122">
        <f t="shared" si="10"/>
        <v>1.5700912846620525</v>
      </c>
    </row>
    <row r="64" spans="1:15" x14ac:dyDescent="0.25">
      <c r="A64" s="262" t="s">
        <v>202</v>
      </c>
      <c r="B64" s="263"/>
      <c r="C64" s="97">
        <v>6</v>
      </c>
      <c r="D64" s="121" t="s">
        <v>212</v>
      </c>
      <c r="E64" s="129">
        <f t="shared" si="9"/>
        <v>21198.411154260186</v>
      </c>
      <c r="F64" s="129">
        <f t="shared" si="9"/>
        <v>17128.141702520214</v>
      </c>
      <c r="G64" s="129">
        <f t="shared" si="9"/>
        <v>23801.712378956385</v>
      </c>
      <c r="H64" s="129">
        <f t="shared" si="9"/>
        <v>24655.732613165455</v>
      </c>
      <c r="I64" s="129">
        <f t="shared" si="9"/>
        <v>20643.034491107948</v>
      </c>
      <c r="J64" s="121" t="s">
        <v>212</v>
      </c>
      <c r="K64" s="122">
        <f t="shared" si="10"/>
        <v>7.8594538259134392</v>
      </c>
      <c r="L64" s="122">
        <f t="shared" si="10"/>
        <v>4.8790281336180952</v>
      </c>
      <c r="M64" s="122">
        <f t="shared" si="10"/>
        <v>5.7264359628014576</v>
      </c>
      <c r="N64" s="122">
        <f t="shared" si="10"/>
        <v>4.9672887324390445</v>
      </c>
      <c r="O64" s="122">
        <f t="shared" si="10"/>
        <v>5.813137448799405</v>
      </c>
    </row>
    <row r="65" spans="1:15" x14ac:dyDescent="0.25">
      <c r="A65" s="262" t="s">
        <v>203</v>
      </c>
      <c r="B65" s="263"/>
      <c r="C65" s="97">
        <v>7</v>
      </c>
      <c r="D65" s="121" t="s">
        <v>212</v>
      </c>
      <c r="E65" s="129">
        <f t="shared" si="9"/>
        <v>2515.1372035117511</v>
      </c>
      <c r="F65" s="129">
        <f t="shared" si="9"/>
        <v>3177.7382099326023</v>
      </c>
      <c r="G65" s="129">
        <f t="shared" si="9"/>
        <v>3593.9455443696193</v>
      </c>
      <c r="H65" s="129">
        <f t="shared" si="9"/>
        <v>3960.039505513229</v>
      </c>
      <c r="I65" s="129">
        <f t="shared" si="9"/>
        <v>2327.2713509676673</v>
      </c>
      <c r="J65" s="121" t="s">
        <v>212</v>
      </c>
      <c r="K65" s="122">
        <f t="shared" si="10"/>
        <v>0.93250407179054173</v>
      </c>
      <c r="L65" s="122">
        <f t="shared" si="10"/>
        <v>0.90519300907307954</v>
      </c>
      <c r="M65" s="122">
        <f t="shared" si="10"/>
        <v>0.86466463781924863</v>
      </c>
      <c r="N65" s="122">
        <f t="shared" si="10"/>
        <v>0.79781282204714443</v>
      </c>
      <c r="O65" s="122">
        <f t="shared" si="10"/>
        <v>0.65536625681925209</v>
      </c>
    </row>
    <row r="66" spans="1:15" s="132" customFormat="1" x14ac:dyDescent="0.25">
      <c r="A66" s="258" t="s">
        <v>205</v>
      </c>
      <c r="B66" s="259"/>
      <c r="C66" s="104"/>
      <c r="D66" s="125"/>
      <c r="E66" s="130"/>
      <c r="F66" s="130"/>
      <c r="G66" s="130"/>
      <c r="H66" s="130"/>
      <c r="I66" s="130"/>
      <c r="J66" s="125"/>
      <c r="K66" s="131"/>
      <c r="L66" s="131"/>
      <c r="M66" s="131"/>
      <c r="N66" s="131"/>
      <c r="O66" s="131"/>
    </row>
    <row r="67" spans="1:15" s="132" customFormat="1" x14ac:dyDescent="0.25">
      <c r="A67" s="260" t="s">
        <v>206</v>
      </c>
      <c r="B67" s="261"/>
      <c r="C67" s="108"/>
      <c r="D67" s="127" t="s">
        <v>212</v>
      </c>
      <c r="E67" s="133">
        <f>(E41*1000)/(E54*1000)</f>
        <v>2697.1862961223605</v>
      </c>
      <c r="F67" s="133">
        <f>(F41*1000)/(F54*1000)</f>
        <v>3510.5642421903103</v>
      </c>
      <c r="G67" s="133">
        <f>(G41*1000)/(G54*1000)</f>
        <v>4156.4618086311812</v>
      </c>
      <c r="H67" s="133">
        <f>(H41*1000)/(H54*1000)</f>
        <v>4963.6197815823298</v>
      </c>
      <c r="I67" s="133">
        <f>(I41*1000)/(I54*1000)</f>
        <v>3551.1003606789618</v>
      </c>
      <c r="J67" s="127" t="s">
        <v>212</v>
      </c>
      <c r="K67" s="134">
        <f>+E67/E$67</f>
        <v>1</v>
      </c>
      <c r="L67" s="134">
        <f>+F67/F$67</f>
        <v>1</v>
      </c>
      <c r="M67" s="134">
        <f>+G67/G$67</f>
        <v>1</v>
      </c>
      <c r="N67" s="134">
        <f>+H67/H$67</f>
        <v>1</v>
      </c>
      <c r="O67" s="134">
        <f>+I67/I$67</f>
        <v>1</v>
      </c>
    </row>
    <row r="68" spans="1:15" x14ac:dyDescent="0.25">
      <c r="A68" s="135"/>
      <c r="B68" s="135"/>
      <c r="C68" s="135"/>
      <c r="D68" s="136"/>
      <c r="E68" s="137"/>
      <c r="F68" s="137"/>
      <c r="G68" s="137"/>
      <c r="H68" s="137"/>
      <c r="I68" s="137"/>
      <c r="J68" s="136"/>
      <c r="K68" s="138"/>
      <c r="L68" s="138"/>
      <c r="M68" s="138"/>
      <c r="N68" s="138"/>
      <c r="O68" s="138"/>
    </row>
    <row r="69" spans="1:15" x14ac:dyDescent="0.25">
      <c r="D69" s="139"/>
      <c r="E69" s="139"/>
      <c r="F69" s="139"/>
      <c r="G69" s="139"/>
      <c r="H69" s="139"/>
      <c r="J69" s="140">
        <v>22</v>
      </c>
      <c r="K69" s="140">
        <v>9</v>
      </c>
      <c r="L69" s="140">
        <v>5</v>
      </c>
      <c r="M69" s="140">
        <v>5</v>
      </c>
      <c r="N69" s="140">
        <v>3</v>
      </c>
      <c r="O69" s="141" t="s">
        <v>215</v>
      </c>
    </row>
    <row r="70" spans="1:15" s="91" customFormat="1" ht="28.05" customHeight="1" x14ac:dyDescent="0.25">
      <c r="A70" s="273" t="s">
        <v>193</v>
      </c>
      <c r="B70" s="274"/>
      <c r="C70" s="111"/>
      <c r="D70" s="275" t="s">
        <v>216</v>
      </c>
      <c r="E70" s="275"/>
      <c r="F70" s="275"/>
      <c r="G70" s="275"/>
      <c r="H70" s="275"/>
      <c r="I70" s="275"/>
      <c r="J70" s="264" t="s">
        <v>217</v>
      </c>
      <c r="K70" s="265"/>
      <c r="L70" s="265"/>
      <c r="M70" s="265"/>
      <c r="N70" s="266"/>
    </row>
    <row r="71" spans="1:15" x14ac:dyDescent="0.25">
      <c r="A71" s="267"/>
      <c r="B71" s="268"/>
      <c r="C71" s="142"/>
      <c r="D71" s="269" t="s">
        <v>197</v>
      </c>
      <c r="E71" s="269"/>
      <c r="F71" s="269"/>
      <c r="G71" s="269"/>
      <c r="H71" s="269"/>
      <c r="I71" s="269"/>
      <c r="J71" s="269" t="s">
        <v>197</v>
      </c>
      <c r="K71" s="269"/>
      <c r="L71" s="269"/>
      <c r="M71" s="269"/>
      <c r="N71" s="269"/>
    </row>
    <row r="72" spans="1:15" ht="24" x14ac:dyDescent="0.25">
      <c r="A72" s="270"/>
      <c r="B72" s="271"/>
      <c r="C72" s="93"/>
      <c r="D72" s="93"/>
      <c r="E72" s="118">
        <v>1991</v>
      </c>
      <c r="F72" s="118">
        <v>2000</v>
      </c>
      <c r="G72" s="118">
        <v>2005</v>
      </c>
      <c r="H72" s="118">
        <v>2010</v>
      </c>
      <c r="I72" s="118">
        <v>2013</v>
      </c>
      <c r="J72" s="143" t="s">
        <v>218</v>
      </c>
      <c r="K72" s="143" t="s">
        <v>219</v>
      </c>
      <c r="L72" s="143" t="s">
        <v>220</v>
      </c>
      <c r="M72" s="143" t="s">
        <v>221</v>
      </c>
      <c r="N72" s="143" t="s">
        <v>222</v>
      </c>
    </row>
    <row r="73" spans="1:15" x14ac:dyDescent="0.25">
      <c r="A73" s="272" t="s">
        <v>8</v>
      </c>
      <c r="B73" s="263"/>
      <c r="C73" s="97">
        <v>1</v>
      </c>
      <c r="D73" s="144"/>
      <c r="E73" s="145">
        <f t="shared" ref="E73:I79" si="11">(E59/$E59)*100</f>
        <v>100</v>
      </c>
      <c r="F73" s="146">
        <f t="shared" si="11"/>
        <v>156.74017187071709</v>
      </c>
      <c r="G73" s="146">
        <f t="shared" si="11"/>
        <v>164.7650638585398</v>
      </c>
      <c r="H73" s="146">
        <f t="shared" si="11"/>
        <v>206.77262645711014</v>
      </c>
      <c r="I73" s="146">
        <f t="shared" si="11"/>
        <v>172.64864524497457</v>
      </c>
      <c r="J73" s="147">
        <f t="shared" ref="J73:J79" si="12">EXP(LN(I59/E59)/J$69)-1</f>
        <v>2.5132835281675092E-2</v>
      </c>
      <c r="K73" s="147">
        <f t="shared" ref="K73:N79" si="13">EXP(LN(F59/E59)/K$69)-1</f>
        <v>5.1203267302402988E-2</v>
      </c>
      <c r="L73" s="147">
        <f t="shared" si="13"/>
        <v>1.0036253879230461E-2</v>
      </c>
      <c r="M73" s="147">
        <f t="shared" si="13"/>
        <v>4.6467108660280587E-2</v>
      </c>
      <c r="N73" s="147">
        <f t="shared" si="13"/>
        <v>-5.8348844796856869E-2</v>
      </c>
    </row>
    <row r="74" spans="1:15" x14ac:dyDescent="0.25">
      <c r="A74" s="262" t="s">
        <v>198</v>
      </c>
      <c r="B74" s="263"/>
      <c r="C74" s="97">
        <v>2</v>
      </c>
      <c r="D74" s="144"/>
      <c r="E74" s="145">
        <f t="shared" si="11"/>
        <v>100</v>
      </c>
      <c r="F74" s="146">
        <f t="shared" si="11"/>
        <v>-1200.571680965428</v>
      </c>
      <c r="G74" s="146">
        <f t="shared" si="11"/>
        <v>-1915.1403511157728</v>
      </c>
      <c r="H74" s="146">
        <f t="shared" si="11"/>
        <v>-2495.1793603251381</v>
      </c>
      <c r="I74" s="146">
        <f t="shared" si="11"/>
        <v>-387.51205377686034</v>
      </c>
      <c r="J74" s="147" t="e">
        <f t="shared" si="12"/>
        <v>#NUM!</v>
      </c>
      <c r="K74" s="147" t="e">
        <f t="shared" si="13"/>
        <v>#NUM!</v>
      </c>
      <c r="L74" s="147">
        <f t="shared" si="13"/>
        <v>9.7899285245042877E-2</v>
      </c>
      <c r="M74" s="147">
        <f t="shared" si="13"/>
        <v>5.4338905689852668E-2</v>
      </c>
      <c r="N74" s="147">
        <f t="shared" si="13"/>
        <v>-0.46248018052900242</v>
      </c>
    </row>
    <row r="75" spans="1:15" x14ac:dyDescent="0.25">
      <c r="A75" s="262" t="s">
        <v>199</v>
      </c>
      <c r="B75" s="263"/>
      <c r="C75" s="97">
        <v>3</v>
      </c>
      <c r="D75" s="144"/>
      <c r="E75" s="145">
        <f t="shared" si="11"/>
        <v>100</v>
      </c>
      <c r="F75" s="146">
        <f t="shared" si="11"/>
        <v>110.58021947224088</v>
      </c>
      <c r="G75" s="146">
        <f t="shared" si="11"/>
        <v>147.41219592388271</v>
      </c>
      <c r="H75" s="146">
        <f t="shared" si="11"/>
        <v>197.38998131748275</v>
      </c>
      <c r="I75" s="146">
        <f t="shared" si="11"/>
        <v>160.80888608923644</v>
      </c>
      <c r="J75" s="147">
        <f t="shared" si="12"/>
        <v>2.1827835923059036E-2</v>
      </c>
      <c r="K75" s="147">
        <f t="shared" si="13"/>
        <v>1.1237228570893043E-2</v>
      </c>
      <c r="L75" s="147">
        <f t="shared" si="13"/>
        <v>5.918346813737041E-2</v>
      </c>
      <c r="M75" s="147">
        <f t="shared" si="13"/>
        <v>6.0128080166117925E-2</v>
      </c>
      <c r="N75" s="147">
        <f t="shared" si="13"/>
        <v>-6.6039922441361365E-2</v>
      </c>
    </row>
    <row r="76" spans="1:15" x14ac:dyDescent="0.25">
      <c r="A76" s="262" t="s">
        <v>200</v>
      </c>
      <c r="B76" s="263"/>
      <c r="C76" s="97">
        <v>4</v>
      </c>
      <c r="D76" s="144"/>
      <c r="E76" s="145">
        <f t="shared" si="11"/>
        <v>100</v>
      </c>
      <c r="F76" s="146">
        <f t="shared" si="11"/>
        <v>149.26437824017896</v>
      </c>
      <c r="G76" s="146">
        <f t="shared" si="11"/>
        <v>243.36349951835166</v>
      </c>
      <c r="H76" s="146">
        <f t="shared" si="11"/>
        <v>231.61855456053709</v>
      </c>
      <c r="I76" s="146">
        <f t="shared" si="11"/>
        <v>158.9340513344516</v>
      </c>
      <c r="J76" s="147">
        <f t="shared" si="12"/>
        <v>2.1283287744489288E-2</v>
      </c>
      <c r="K76" s="147">
        <f t="shared" si="13"/>
        <v>4.5510657101046847E-2</v>
      </c>
      <c r="L76" s="147">
        <f t="shared" si="13"/>
        <v>0.10270629318226554</v>
      </c>
      <c r="M76" s="147">
        <f t="shared" si="13"/>
        <v>-9.8440967764421572E-3</v>
      </c>
      <c r="N76" s="147">
        <f t="shared" si="13"/>
        <v>-0.11797437563126989</v>
      </c>
    </row>
    <row r="77" spans="1:15" x14ac:dyDescent="0.25">
      <c r="A77" s="262" t="s">
        <v>201</v>
      </c>
      <c r="B77" s="263"/>
      <c r="C77" s="97">
        <v>5</v>
      </c>
      <c r="D77" s="144"/>
      <c r="E77" s="145">
        <f t="shared" si="11"/>
        <v>100</v>
      </c>
      <c r="F77" s="146">
        <f t="shared" si="11"/>
        <v>92.000752511319519</v>
      </c>
      <c r="G77" s="146">
        <f t="shared" si="11"/>
        <v>88.206719897100413</v>
      </c>
      <c r="H77" s="146">
        <f t="shared" si="11"/>
        <v>95.634900936853157</v>
      </c>
      <c r="I77" s="146">
        <f t="shared" si="11"/>
        <v>81.550372856408458</v>
      </c>
      <c r="J77" s="147">
        <f t="shared" si="12"/>
        <v>-9.2275841517963642E-3</v>
      </c>
      <c r="K77" s="147">
        <f t="shared" si="13"/>
        <v>-9.2209383770883724E-3</v>
      </c>
      <c r="L77" s="147">
        <f t="shared" si="13"/>
        <v>-8.3873496737189024E-3</v>
      </c>
      <c r="M77" s="147">
        <f t="shared" si="13"/>
        <v>1.6302392529094156E-2</v>
      </c>
      <c r="N77" s="147">
        <f t="shared" si="13"/>
        <v>-5.1720170613777983E-2</v>
      </c>
    </row>
    <row r="78" spans="1:15" x14ac:dyDescent="0.25">
      <c r="A78" s="262" t="s">
        <v>202</v>
      </c>
      <c r="B78" s="263"/>
      <c r="C78" s="97">
        <v>6</v>
      </c>
      <c r="D78" s="144"/>
      <c r="E78" s="145">
        <f t="shared" si="11"/>
        <v>100</v>
      </c>
      <c r="F78" s="146">
        <f t="shared" si="11"/>
        <v>80.799176777350212</v>
      </c>
      <c r="G78" s="146">
        <f t="shared" si="11"/>
        <v>112.28064313760146</v>
      </c>
      <c r="H78" s="146">
        <f t="shared" si="11"/>
        <v>116.30934240187365</v>
      </c>
      <c r="I78" s="146">
        <f t="shared" si="11"/>
        <v>97.380102409040106</v>
      </c>
      <c r="J78" s="147">
        <f t="shared" si="12"/>
        <v>-1.206012345091545E-3</v>
      </c>
      <c r="K78" s="147">
        <f t="shared" si="13"/>
        <v>-2.3410879558644848E-2</v>
      </c>
      <c r="L78" s="147">
        <f t="shared" si="13"/>
        <v>6.8020505730917113E-2</v>
      </c>
      <c r="M78" s="147">
        <f t="shared" si="13"/>
        <v>7.0752938595426418E-3</v>
      </c>
      <c r="N78" s="147">
        <f t="shared" si="13"/>
        <v>-5.7491644737419079E-2</v>
      </c>
    </row>
    <row r="79" spans="1:15" x14ac:dyDescent="0.25">
      <c r="A79" s="262" t="s">
        <v>203</v>
      </c>
      <c r="B79" s="263"/>
      <c r="C79" s="97">
        <v>7</v>
      </c>
      <c r="D79" s="144"/>
      <c r="E79" s="145">
        <f t="shared" si="11"/>
        <v>100</v>
      </c>
      <c r="F79" s="146">
        <f t="shared" si="11"/>
        <v>126.34452726856003</v>
      </c>
      <c r="G79" s="146">
        <f t="shared" si="11"/>
        <v>142.89262388356335</v>
      </c>
      <c r="H79" s="146">
        <f t="shared" si="11"/>
        <v>157.44824974096994</v>
      </c>
      <c r="I79" s="146">
        <f t="shared" si="11"/>
        <v>92.530592276167809</v>
      </c>
      <c r="J79" s="147">
        <f t="shared" si="12"/>
        <v>-3.5224573960843664E-3</v>
      </c>
      <c r="K79" s="147">
        <f t="shared" si="13"/>
        <v>2.6322968602715324E-2</v>
      </c>
      <c r="L79" s="147">
        <f t="shared" si="13"/>
        <v>2.4921669312690353E-2</v>
      </c>
      <c r="M79" s="147">
        <f t="shared" si="13"/>
        <v>1.9590088991226828E-2</v>
      </c>
      <c r="N79" s="147">
        <f t="shared" si="13"/>
        <v>-0.16237589234490024</v>
      </c>
    </row>
    <row r="80" spans="1:15" s="132" customFormat="1" x14ac:dyDescent="0.25">
      <c r="A80" s="258" t="s">
        <v>205</v>
      </c>
      <c r="B80" s="259"/>
      <c r="C80" s="104"/>
      <c r="D80" s="148"/>
      <c r="E80" s="149"/>
      <c r="F80" s="131"/>
      <c r="G80" s="131"/>
      <c r="H80" s="131"/>
      <c r="I80" s="131"/>
      <c r="J80" s="149"/>
      <c r="K80" s="150"/>
      <c r="L80" s="150"/>
      <c r="M80" s="150"/>
      <c r="N80" s="150"/>
    </row>
    <row r="81" spans="1:14" s="132" customFormat="1" x14ac:dyDescent="0.25">
      <c r="A81" s="260" t="s">
        <v>206</v>
      </c>
      <c r="B81" s="261"/>
      <c r="C81" s="108"/>
      <c r="D81" s="151"/>
      <c r="E81" s="152">
        <f>(E67/$E67)*100</f>
        <v>100</v>
      </c>
      <c r="F81" s="153">
        <f>(F67/$E67)*100</f>
        <v>130.15653561777737</v>
      </c>
      <c r="G81" s="153">
        <f>(G67/$E67)*100</f>
        <v>154.10362326869168</v>
      </c>
      <c r="H81" s="153">
        <f>(H67/$E67)*100</f>
        <v>184.02954919051501</v>
      </c>
      <c r="I81" s="153">
        <f>(I67/$E67)*100</f>
        <v>131.65943953460834</v>
      </c>
      <c r="J81" s="154">
        <f>EXP(LN(I67/E67)/J$69)-1</f>
        <v>1.2580679175536735E-2</v>
      </c>
      <c r="K81" s="154">
        <f>EXP(LN(F67/E67)/K$69)-1</f>
        <v>2.9718326661621886E-2</v>
      </c>
      <c r="L81" s="154">
        <f>EXP(LN(G67/F67)/L$69)-1</f>
        <v>3.4354418286122845E-2</v>
      </c>
      <c r="M81" s="154">
        <f>EXP(LN(H67/G67)/M$69)-1</f>
        <v>3.6131655879822366E-2</v>
      </c>
      <c r="N81" s="154">
        <f>EXP(LN(I67/H67)/N$69)-1</f>
        <v>-0.10562123378244404</v>
      </c>
    </row>
    <row r="82" spans="1:14" x14ac:dyDescent="0.25">
      <c r="I82" s="83" t="s">
        <v>223</v>
      </c>
      <c r="J82" s="155">
        <f>+I67-J105</f>
        <v>5.4569682106375694E-12</v>
      </c>
      <c r="K82" s="155">
        <f>+F67-K92</f>
        <v>0</v>
      </c>
      <c r="L82" s="155">
        <f>+G67-L97</f>
        <v>0</v>
      </c>
      <c r="M82" s="155">
        <f>+H67-M102</f>
        <v>0</v>
      </c>
      <c r="N82" s="155">
        <f>+I67-N105</f>
        <v>0</v>
      </c>
    </row>
    <row r="83" spans="1:14" hidden="1" x14ac:dyDescent="0.25">
      <c r="I83" s="81">
        <v>1991</v>
      </c>
      <c r="J83" s="81"/>
      <c r="K83" s="81"/>
      <c r="L83" s="82"/>
      <c r="M83" s="81"/>
      <c r="N83" s="81"/>
    </row>
    <row r="84" spans="1:14" hidden="1" x14ac:dyDescent="0.25">
      <c r="I84" s="81">
        <f>+I83+1</f>
        <v>1992</v>
      </c>
      <c r="J84" s="156">
        <f>+E67*(1+J81)</f>
        <v>2731.1187315905304</v>
      </c>
      <c r="K84" s="156">
        <f>+E67*(1+K81)</f>
        <v>2777.3421595377749</v>
      </c>
      <c r="L84" s="82"/>
      <c r="M84" s="81"/>
      <c r="N84" s="81"/>
    </row>
    <row r="85" spans="1:14" hidden="1" x14ac:dyDescent="0.25">
      <c r="I85" s="81">
        <f t="shared" ref="I85:I105" si="14">+I84+1</f>
        <v>1993</v>
      </c>
      <c r="J85" s="156">
        <f>+J84*(1+$J$81)</f>
        <v>2765.4780601429698</v>
      </c>
      <c r="K85" s="156">
        <f>+K84*(1+$K$81)</f>
        <v>2859.8801210860129</v>
      </c>
      <c r="L85" s="82"/>
      <c r="M85" s="81"/>
      <c r="N85" s="81"/>
    </row>
    <row r="86" spans="1:14" hidden="1" x14ac:dyDescent="0.25">
      <c r="I86" s="81">
        <f t="shared" si="14"/>
        <v>1994</v>
      </c>
      <c r="J86" s="156">
        <f t="shared" ref="J86:J105" si="15">+J85*(1+$J$81)</f>
        <v>2800.2696523846143</v>
      </c>
      <c r="K86" s="156">
        <f t="shared" ref="K86:K92" si="16">+K85*(1+$K$81)</f>
        <v>2944.8709727375258</v>
      </c>
      <c r="L86" s="82"/>
      <c r="M86" s="81"/>
      <c r="N86" s="81"/>
    </row>
    <row r="87" spans="1:14" hidden="1" x14ac:dyDescent="0.25">
      <c r="I87" s="81">
        <f t="shared" si="14"/>
        <v>1995</v>
      </c>
      <c r="J87" s="156">
        <f t="shared" si="15"/>
        <v>2835.498946486257</v>
      </c>
      <c r="K87" s="156">
        <f t="shared" si="16"/>
        <v>3032.387610281668</v>
      </c>
      <c r="L87" s="82"/>
      <c r="M87" s="81"/>
      <c r="N87" s="81"/>
    </row>
    <row r="88" spans="1:14" hidden="1" x14ac:dyDescent="0.25">
      <c r="I88" s="81">
        <f t="shared" si="14"/>
        <v>1996</v>
      </c>
      <c r="J88" s="156">
        <f t="shared" si="15"/>
        <v>2871.171449034573</v>
      </c>
      <c r="K88" s="156">
        <f t="shared" si="16"/>
        <v>3122.5050958486736</v>
      </c>
      <c r="L88" s="82"/>
      <c r="M88" s="81"/>
      <c r="N88" s="81"/>
    </row>
    <row r="89" spans="1:14" hidden="1" x14ac:dyDescent="0.25">
      <c r="I89" s="81">
        <f t="shared" si="14"/>
        <v>1997</v>
      </c>
      <c r="J89" s="156">
        <f t="shared" si="15"/>
        <v>2907.2927358928378</v>
      </c>
      <c r="K89" s="156">
        <f t="shared" si="16"/>
        <v>3215.3007222896836</v>
      </c>
      <c r="L89" s="82"/>
      <c r="M89" s="81"/>
      <c r="N89" s="81"/>
    </row>
    <row r="90" spans="1:14" hidden="1" x14ac:dyDescent="0.25">
      <c r="I90" s="81">
        <f t="shared" si="14"/>
        <v>1998</v>
      </c>
      <c r="J90" s="156">
        <f t="shared" si="15"/>
        <v>2943.868453072474</v>
      </c>
      <c r="K90" s="156">
        <f t="shared" si="16"/>
        <v>3310.854079470037</v>
      </c>
      <c r="L90" s="82"/>
      <c r="M90" s="81"/>
      <c r="N90" s="81"/>
    </row>
    <row r="91" spans="1:14" hidden="1" x14ac:dyDescent="0.25">
      <c r="I91" s="81">
        <f t="shared" si="14"/>
        <v>1999</v>
      </c>
      <c r="J91" s="156">
        <f t="shared" si="15"/>
        <v>2980.9043176155624</v>
      </c>
      <c r="K91" s="156">
        <f t="shared" si="16"/>
        <v>3409.2471225326908</v>
      </c>
      <c r="L91" s="82"/>
      <c r="M91" s="81"/>
      <c r="N91" s="81"/>
    </row>
    <row r="92" spans="1:14" hidden="1" x14ac:dyDescent="0.25">
      <c r="I92" s="81">
        <f t="shared" si="14"/>
        <v>2000</v>
      </c>
      <c r="J92" s="156">
        <f t="shared" si="15"/>
        <v>3018.4061184884558</v>
      </c>
      <c r="K92" s="156">
        <f t="shared" si="16"/>
        <v>3510.5642421903117</v>
      </c>
      <c r="L92" s="155"/>
      <c r="M92" s="81"/>
      <c r="N92" s="81"/>
    </row>
    <row r="93" spans="1:14" hidden="1" x14ac:dyDescent="0.25">
      <c r="I93" s="81">
        <f t="shared" si="14"/>
        <v>2001</v>
      </c>
      <c r="J93" s="156">
        <f t="shared" si="15"/>
        <v>3056.3797174866363</v>
      </c>
      <c r="K93" s="81"/>
      <c r="L93" s="156">
        <f>+F67*(1+L81)</f>
        <v>3631.1676345868223</v>
      </c>
      <c r="M93" s="81"/>
      <c r="N93" s="81"/>
    </row>
    <row r="94" spans="1:14" hidden="1" x14ac:dyDescent="0.25">
      <c r="I94" s="81">
        <f t="shared" si="14"/>
        <v>2002</v>
      </c>
      <c r="J94" s="156">
        <f t="shared" si="15"/>
        <v>3094.8310501509532</v>
      </c>
      <c r="K94" s="81"/>
      <c r="L94" s="156">
        <f>+L93*(1+$L$81)</f>
        <v>3755.9142863724492</v>
      </c>
      <c r="M94" s="81"/>
      <c r="N94" s="81"/>
    </row>
    <row r="95" spans="1:14" hidden="1" x14ac:dyDescent="0.25">
      <c r="I95" s="81">
        <f t="shared" si="14"/>
        <v>2003</v>
      </c>
      <c r="J95" s="156">
        <f t="shared" si="15"/>
        <v>3133.7661266953919</v>
      </c>
      <c r="K95" s="81"/>
      <c r="L95" s="156">
        <f>+L94*(1+$L$81)</f>
        <v>3884.9465368133128</v>
      </c>
      <c r="M95" s="81"/>
      <c r="N95" s="81"/>
    </row>
    <row r="96" spans="1:14" hidden="1" x14ac:dyDescent="0.25">
      <c r="I96" s="81">
        <f t="shared" si="14"/>
        <v>2004</v>
      </c>
      <c r="J96" s="156">
        <f t="shared" si="15"/>
        <v>3173.1910329465109</v>
      </c>
      <c r="K96" s="81"/>
      <c r="L96" s="156">
        <f>+L95*(1+$L$81)</f>
        <v>4018.4116151582216</v>
      </c>
      <c r="M96" s="81"/>
      <c r="N96" s="81"/>
    </row>
    <row r="97" spans="9:14" hidden="1" x14ac:dyDescent="0.25">
      <c r="I97" s="81">
        <f t="shared" si="14"/>
        <v>2005</v>
      </c>
      <c r="J97" s="156">
        <f t="shared" si="15"/>
        <v>3213.1119312947008</v>
      </c>
      <c r="K97" s="81"/>
      <c r="L97" s="156">
        <f>+L96*(1+$L$81)</f>
        <v>4156.4618086311821</v>
      </c>
      <c r="M97" s="155"/>
      <c r="N97" s="81"/>
    </row>
    <row r="98" spans="9:14" hidden="1" x14ac:dyDescent="0.25">
      <c r="I98" s="81">
        <f t="shared" si="14"/>
        <v>2006</v>
      </c>
      <c r="J98" s="156">
        <f t="shared" si="15"/>
        <v>3253.5350616574087</v>
      </c>
      <c r="K98" s="81"/>
      <c r="L98" s="82"/>
      <c r="M98" s="156">
        <f>+G67*(1+M81)</f>
        <v>4306.6416563782668</v>
      </c>
      <c r="N98" s="156"/>
    </row>
    <row r="99" spans="9:14" hidden="1" x14ac:dyDescent="0.25">
      <c r="I99" s="81">
        <f t="shared" si="14"/>
        <v>2007</v>
      </c>
      <c r="J99" s="156">
        <f t="shared" si="15"/>
        <v>3294.4667424544809</v>
      </c>
      <c r="K99" s="81"/>
      <c r="L99" s="82"/>
      <c r="M99" s="156">
        <f>+M98*(1+$M$81)</f>
        <v>4462.2477507042349</v>
      </c>
      <c r="N99" s="156"/>
    </row>
    <row r="100" spans="9:14" hidden="1" x14ac:dyDescent="0.25">
      <c r="I100" s="81">
        <f t="shared" si="14"/>
        <v>2008</v>
      </c>
      <c r="J100" s="156">
        <f t="shared" si="15"/>
        <v>3335.9133715957764</v>
      </c>
      <c r="K100" s="81"/>
      <c r="L100" s="82"/>
      <c r="M100" s="156">
        <f>+M99*(1+$M$81)</f>
        <v>4623.4761508831916</v>
      </c>
      <c r="N100" s="156"/>
    </row>
    <row r="101" spans="9:14" hidden="1" x14ac:dyDescent="0.25">
      <c r="I101" s="81">
        <f t="shared" si="14"/>
        <v>2009</v>
      </c>
      <c r="J101" s="156">
        <f t="shared" si="15"/>
        <v>3377.8814274812062</v>
      </c>
      <c r="K101" s="81"/>
      <c r="L101" s="82"/>
      <c r="M101" s="156">
        <f>+M100*(1+$M$81)</f>
        <v>4790.530000135469</v>
      </c>
      <c r="N101" s="156"/>
    </row>
    <row r="102" spans="9:14" hidden="1" x14ac:dyDescent="0.25">
      <c r="I102" s="81">
        <f t="shared" si="14"/>
        <v>2010</v>
      </c>
      <c r="J102" s="156">
        <f t="shared" si="15"/>
        <v>3420.3774700133513</v>
      </c>
      <c r="K102" s="81"/>
      <c r="L102" s="82"/>
      <c r="M102" s="156">
        <f>+M101*(1+$M$81)</f>
        <v>4963.6197815823289</v>
      </c>
      <c r="N102" s="156"/>
    </row>
    <row r="103" spans="9:14" hidden="1" x14ac:dyDescent="0.25">
      <c r="I103" s="81">
        <f t="shared" si="14"/>
        <v>2011</v>
      </c>
      <c r="J103" s="156">
        <f t="shared" si="15"/>
        <v>3463.4081416228232</v>
      </c>
      <c r="K103" s="81"/>
      <c r="L103" s="82"/>
      <c r="M103" s="156"/>
      <c r="N103" s="156">
        <f>+H67*(1+N81)</f>
        <v>4439.3561362246592</v>
      </c>
    </row>
    <row r="104" spans="9:14" hidden="1" x14ac:dyDescent="0.25">
      <c r="I104" s="81">
        <f t="shared" si="14"/>
        <v>2012</v>
      </c>
      <c r="J104" s="156">
        <f t="shared" si="15"/>
        <v>3506.980168306522</v>
      </c>
      <c r="K104" s="81"/>
      <c r="L104" s="82"/>
      <c r="M104" s="156"/>
      <c r="N104" s="156">
        <f>+N103*(1+$N$81)</f>
        <v>3970.465863916947</v>
      </c>
    </row>
    <row r="105" spans="9:14" hidden="1" x14ac:dyDescent="0.25">
      <c r="I105" s="81">
        <f t="shared" si="14"/>
        <v>2013</v>
      </c>
      <c r="J105" s="156">
        <f t="shared" si="15"/>
        <v>3551.1003606789563</v>
      </c>
      <c r="K105" s="155"/>
      <c r="L105" s="82"/>
      <c r="M105" s="156"/>
      <c r="N105" s="156">
        <f>+N104*(1+$N$81)</f>
        <v>3551.1003606789614</v>
      </c>
    </row>
  </sheetData>
  <mergeCells count="82">
    <mergeCell ref="A22:B22"/>
    <mergeCell ref="A15:B15"/>
    <mergeCell ref="D15:I15"/>
    <mergeCell ref="J15:O15"/>
    <mergeCell ref="A16:B16"/>
    <mergeCell ref="D16:I16"/>
    <mergeCell ref="J16:O16"/>
    <mergeCell ref="A17:B17"/>
    <mergeCell ref="A18:B18"/>
    <mergeCell ref="A19:B19"/>
    <mergeCell ref="A20:B20"/>
    <mergeCell ref="A21:B21"/>
    <mergeCell ref="A23:B23"/>
    <mergeCell ref="A24:B24"/>
    <mergeCell ref="A25:B25"/>
    <mergeCell ref="A26:B26"/>
    <mergeCell ref="A27:B27"/>
    <mergeCell ref="A37:B37"/>
    <mergeCell ref="D29:I29"/>
    <mergeCell ref="J29:O29"/>
    <mergeCell ref="A30:B30"/>
    <mergeCell ref="D30:I30"/>
    <mergeCell ref="J30:O30"/>
    <mergeCell ref="A31:B31"/>
    <mergeCell ref="A29:B29"/>
    <mergeCell ref="A32:B32"/>
    <mergeCell ref="A33:B33"/>
    <mergeCell ref="A34:B34"/>
    <mergeCell ref="A35:B35"/>
    <mergeCell ref="A36:B36"/>
    <mergeCell ref="A46:B46"/>
    <mergeCell ref="A38:B38"/>
    <mergeCell ref="A39:B39"/>
    <mergeCell ref="A40:B40"/>
    <mergeCell ref="A41:B41"/>
    <mergeCell ref="A43:B43"/>
    <mergeCell ref="J43:O43"/>
    <mergeCell ref="A44:B44"/>
    <mergeCell ref="D44:I44"/>
    <mergeCell ref="J44:O44"/>
    <mergeCell ref="A45:B45"/>
    <mergeCell ref="D43:I43"/>
    <mergeCell ref="J56:O56"/>
    <mergeCell ref="A57:B57"/>
    <mergeCell ref="D57:I57"/>
    <mergeCell ref="J57:O57"/>
    <mergeCell ref="A47:B47"/>
    <mergeCell ref="A48:B48"/>
    <mergeCell ref="A49:B49"/>
    <mergeCell ref="A50:B50"/>
    <mergeCell ref="A51:B51"/>
    <mergeCell ref="A52:B52"/>
    <mergeCell ref="A63:B63"/>
    <mergeCell ref="A53:B53"/>
    <mergeCell ref="A54:B54"/>
    <mergeCell ref="A56:B56"/>
    <mergeCell ref="D56:I56"/>
    <mergeCell ref="A58:B58"/>
    <mergeCell ref="A59:B59"/>
    <mergeCell ref="A60:B60"/>
    <mergeCell ref="A61:B61"/>
    <mergeCell ref="A62:B62"/>
    <mergeCell ref="A73:B73"/>
    <mergeCell ref="A64:B64"/>
    <mergeCell ref="A65:B65"/>
    <mergeCell ref="A66:B66"/>
    <mergeCell ref="A67:B67"/>
    <mergeCell ref="A70:B70"/>
    <mergeCell ref="J70:N70"/>
    <mergeCell ref="A71:B71"/>
    <mergeCell ref="D71:I71"/>
    <mergeCell ref="J71:N71"/>
    <mergeCell ref="A72:B72"/>
    <mergeCell ref="D70:I70"/>
    <mergeCell ref="A80:B80"/>
    <mergeCell ref="A81:B81"/>
    <mergeCell ref="A74:B74"/>
    <mergeCell ref="A75:B75"/>
    <mergeCell ref="A76:B76"/>
    <mergeCell ref="A77:B77"/>
    <mergeCell ref="A78:B78"/>
    <mergeCell ref="A79:B79"/>
  </mergeCells>
  <hyperlinks>
    <hyperlink ref="D16" r:id="rId1"/>
    <hyperlink ref="D30" r:id="rId2"/>
    <hyperlink ref="D44:I44" r:id="rId3" display="http://www.ilo.org/global/research/global-reports/weso/2015/lang--en/index.ht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topLeftCell="E40" workbookViewId="0"/>
  </sheetViews>
  <sheetFormatPr defaultRowHeight="12" x14ac:dyDescent="0.25"/>
  <cols>
    <col min="1" max="1" width="42.28515625" customWidth="1"/>
    <col min="4" max="5" width="11.140625" bestFit="1" customWidth="1"/>
  </cols>
  <sheetData>
    <row r="1" spans="1:16" ht="14.4" x14ac:dyDescent="0.25">
      <c r="A1" s="157" t="s">
        <v>224</v>
      </c>
      <c r="B1" s="158"/>
      <c r="C1" s="158"/>
      <c r="D1" s="158"/>
      <c r="E1" s="158"/>
      <c r="F1" s="158"/>
      <c r="G1" s="158"/>
      <c r="H1" s="159"/>
      <c r="I1" s="159"/>
      <c r="J1" s="159"/>
      <c r="K1" s="160"/>
      <c r="L1" s="159"/>
      <c r="M1" s="159"/>
      <c r="N1" s="159"/>
      <c r="O1" s="159"/>
      <c r="P1" s="159"/>
    </row>
    <row r="2" spans="1:16" x14ac:dyDescent="0.25">
      <c r="A2" s="28" t="s">
        <v>225</v>
      </c>
      <c r="B2" s="158"/>
      <c r="C2" s="158"/>
      <c r="D2" s="158"/>
      <c r="E2" s="158"/>
      <c r="F2" s="158"/>
      <c r="G2" s="158"/>
      <c r="H2" s="159"/>
      <c r="I2" s="159"/>
      <c r="J2" s="159"/>
      <c r="K2" s="160"/>
      <c r="L2" s="159"/>
      <c r="M2" s="159"/>
      <c r="N2" s="159"/>
      <c r="O2" s="159"/>
      <c r="P2" s="159"/>
    </row>
    <row r="3" spans="1:16" x14ac:dyDescent="0.25">
      <c r="A3" s="161" t="s">
        <v>226</v>
      </c>
      <c r="B3" s="159"/>
      <c r="C3" s="159"/>
      <c r="D3" s="159"/>
      <c r="E3" s="159"/>
      <c r="F3" s="159"/>
      <c r="G3" s="159"/>
      <c r="H3" s="159"/>
      <c r="I3" s="159"/>
      <c r="J3" s="159"/>
      <c r="K3" s="160"/>
      <c r="L3" s="159"/>
      <c r="M3" s="159"/>
      <c r="N3" s="159"/>
      <c r="O3" s="159"/>
      <c r="P3" s="159"/>
    </row>
    <row r="4" spans="1:16" ht="30.6" x14ac:dyDescent="0.25">
      <c r="A4" s="304" t="s">
        <v>219</v>
      </c>
      <c r="B4" s="162" t="s">
        <v>227</v>
      </c>
      <c r="C4" s="163" t="s">
        <v>228</v>
      </c>
      <c r="D4" s="306" t="s">
        <v>229</v>
      </c>
      <c r="E4" s="307"/>
      <c r="F4" s="306" t="s">
        <v>230</v>
      </c>
      <c r="G4" s="307"/>
      <c r="H4" s="164"/>
      <c r="I4" s="164"/>
      <c r="J4" s="164"/>
      <c r="K4" s="165"/>
      <c r="L4" s="164"/>
      <c r="M4" s="164"/>
      <c r="N4" s="164"/>
      <c r="O4" s="164"/>
      <c r="P4" s="164"/>
    </row>
    <row r="5" spans="1:16" ht="24" x14ac:dyDescent="0.25">
      <c r="A5" s="305"/>
      <c r="B5" s="166" t="s">
        <v>219</v>
      </c>
      <c r="C5" s="167" t="s">
        <v>231</v>
      </c>
      <c r="D5" s="168" t="s">
        <v>232</v>
      </c>
      <c r="E5" s="168" t="s">
        <v>231</v>
      </c>
      <c r="F5" s="168" t="s">
        <v>232</v>
      </c>
      <c r="G5" s="168" t="s">
        <v>231</v>
      </c>
      <c r="H5" s="169"/>
      <c r="I5" s="169"/>
      <c r="J5" s="169"/>
      <c r="K5" s="170"/>
      <c r="L5" s="169"/>
      <c r="M5" s="169"/>
      <c r="N5" s="169"/>
      <c r="O5" s="169"/>
      <c r="P5" s="169"/>
    </row>
    <row r="6" spans="1:16" x14ac:dyDescent="0.25">
      <c r="A6" s="171" t="s">
        <v>8</v>
      </c>
      <c r="B6" s="172">
        <f t="shared" ref="B6:B13" si="0">+G6-F6</f>
        <v>-1.6497439424116891</v>
      </c>
      <c r="C6" s="173">
        <f>+'GVA &amp; labour productivity'!L59</f>
        <v>0.73915617619472229</v>
      </c>
      <c r="D6" s="174">
        <f>+'GVA &amp; labour productivity'!E46</f>
        <v>2879</v>
      </c>
      <c r="E6" s="174">
        <f>+'GVA &amp; labour productivity'!F46</f>
        <v>3848</v>
      </c>
      <c r="F6" s="173">
        <f>+'GVA &amp; labour productivity'!K46</f>
        <v>57.304936305732483</v>
      </c>
      <c r="G6" s="173">
        <f>+'GVA &amp; labour productivity'!L46</f>
        <v>55.655192363320793</v>
      </c>
      <c r="H6" s="159"/>
      <c r="I6" s="159"/>
      <c r="J6" s="159"/>
      <c r="K6" s="160"/>
      <c r="L6" s="159"/>
      <c r="M6" s="159"/>
      <c r="N6" s="159"/>
      <c r="O6" s="159"/>
      <c r="P6" s="159"/>
    </row>
    <row r="7" spans="1:16" x14ac:dyDescent="0.25">
      <c r="A7" s="171" t="s">
        <v>233</v>
      </c>
      <c r="B7" s="172">
        <f t="shared" si="0"/>
        <v>0.16274212389152298</v>
      </c>
      <c r="C7" s="173">
        <f>+'GVA &amp; labour productivity'!L60</f>
        <v>2.8883938232547708</v>
      </c>
      <c r="D7" s="174">
        <f>+'GVA &amp; labour productivity'!E47</f>
        <v>103</v>
      </c>
      <c r="E7" s="174">
        <f>+'GVA &amp; labour productivity'!F47</f>
        <v>153</v>
      </c>
      <c r="F7" s="173">
        <f>+'GVA &amp; labour productivity'!K47</f>
        <v>2.0501592356687897</v>
      </c>
      <c r="G7" s="173">
        <f>+'GVA &amp; labour productivity'!L47</f>
        <v>2.2129013595603126</v>
      </c>
      <c r="H7" s="159"/>
      <c r="I7" s="159"/>
      <c r="J7" s="159"/>
      <c r="K7" s="160"/>
      <c r="L7" s="159"/>
      <c r="M7" s="159"/>
      <c r="N7" s="159"/>
      <c r="O7" s="159"/>
      <c r="P7" s="159"/>
    </row>
    <row r="8" spans="1:16" x14ac:dyDescent="0.25">
      <c r="A8" s="171" t="s">
        <v>199</v>
      </c>
      <c r="B8" s="172">
        <f t="shared" si="0"/>
        <v>0.96633641886028343</v>
      </c>
      <c r="C8" s="173">
        <f>+'GVA &amp; labour productivity'!L61</f>
        <v>0.69108006535637145</v>
      </c>
      <c r="D8" s="174">
        <f>+'GVA &amp; labour productivity'!E48</f>
        <v>471</v>
      </c>
      <c r="E8" s="174">
        <f>+'GVA &amp; labour productivity'!F48</f>
        <v>715</v>
      </c>
      <c r="F8" s="173">
        <f>+'GVA &amp; labour productivity'!K48</f>
        <v>9.375</v>
      </c>
      <c r="G8" s="173">
        <f>+'GVA &amp; labour productivity'!L48</f>
        <v>10.341336418860283</v>
      </c>
      <c r="H8" s="159"/>
      <c r="I8" s="159"/>
      <c r="J8" s="159"/>
      <c r="K8" s="160"/>
      <c r="L8" s="159"/>
      <c r="M8" s="159"/>
      <c r="N8" s="159"/>
      <c r="O8" s="159"/>
      <c r="P8" s="159"/>
    </row>
    <row r="9" spans="1:16" x14ac:dyDescent="0.25">
      <c r="A9" s="171" t="s">
        <v>200</v>
      </c>
      <c r="B9" s="172">
        <f t="shared" si="0"/>
        <v>0.72570953608389921</v>
      </c>
      <c r="C9" s="173">
        <f>+'GVA &amp; labour productivity'!L62</f>
        <v>0.71066290620575034</v>
      </c>
      <c r="D9" s="174">
        <f>+'GVA &amp; labour productivity'!E49</f>
        <v>167</v>
      </c>
      <c r="E9" s="174">
        <f>+'GVA &amp; labour productivity'!F49</f>
        <v>280</v>
      </c>
      <c r="F9" s="173">
        <f>+'GVA &amp; labour productivity'!K49</f>
        <v>3.3240445859872612</v>
      </c>
      <c r="G9" s="173">
        <f>+'GVA &amp; labour productivity'!L49</f>
        <v>4.0497541220711604</v>
      </c>
      <c r="H9" s="159"/>
      <c r="I9" s="159"/>
      <c r="J9" s="159"/>
      <c r="K9" s="160"/>
      <c r="L9" s="159"/>
      <c r="M9" s="159"/>
      <c r="N9" s="159"/>
      <c r="O9" s="159"/>
      <c r="P9" s="159"/>
    </row>
    <row r="10" spans="1:16" x14ac:dyDescent="0.25">
      <c r="A10" s="171" t="s">
        <v>201</v>
      </c>
      <c r="B10" s="172">
        <f t="shared" si="0"/>
        <v>0.25005228015159808</v>
      </c>
      <c r="C10" s="173">
        <f>+'GVA &amp; labour productivity'!L63</f>
        <v>1.7917456264858191</v>
      </c>
      <c r="D10" s="174">
        <f>+'GVA &amp; labour productivity'!E50</f>
        <v>491</v>
      </c>
      <c r="E10" s="174">
        <f>+'GVA &amp; labour productivity'!F50</f>
        <v>693</v>
      </c>
      <c r="F10" s="173">
        <f>+'GVA &amp; labour productivity'!K50</f>
        <v>9.7730891719745223</v>
      </c>
      <c r="G10" s="173">
        <f>+'GVA &amp; labour productivity'!L50</f>
        <v>10.02314145212612</v>
      </c>
      <c r="H10" s="159"/>
      <c r="I10" s="159"/>
      <c r="J10" s="159"/>
      <c r="K10" s="160"/>
      <c r="L10" s="159"/>
      <c r="M10" s="159"/>
      <c r="N10" s="159"/>
      <c r="O10" s="159"/>
      <c r="P10" s="159"/>
    </row>
    <row r="11" spans="1:16" x14ac:dyDescent="0.25">
      <c r="A11" s="175" t="s">
        <v>202</v>
      </c>
      <c r="B11" s="172">
        <f t="shared" si="0"/>
        <v>9.5866137017295294E-2</v>
      </c>
      <c r="C11" s="173">
        <f>+'GVA &amp; labour productivity'!L64</f>
        <v>4.8790281336180952</v>
      </c>
      <c r="D11" s="174">
        <f>+'GVA &amp; labour productivity'!E51</f>
        <v>102</v>
      </c>
      <c r="E11" s="174">
        <f>+'GVA &amp; labour productivity'!F51</f>
        <v>147</v>
      </c>
      <c r="F11" s="173">
        <f>+'GVA &amp; labour productivity'!K51</f>
        <v>2.0302547770700636</v>
      </c>
      <c r="G11" s="173">
        <f>+'GVA &amp; labour productivity'!L51</f>
        <v>2.1261209140873589</v>
      </c>
      <c r="H11" s="159"/>
      <c r="I11" s="159"/>
      <c r="J11" s="159"/>
      <c r="K11" s="160"/>
      <c r="L11" s="159"/>
      <c r="M11" s="159"/>
      <c r="N11" s="159"/>
      <c r="O11" s="159"/>
      <c r="P11" s="159"/>
    </row>
    <row r="12" spans="1:16" x14ac:dyDescent="0.25">
      <c r="A12" s="171" t="s">
        <v>203</v>
      </c>
      <c r="B12" s="172">
        <f t="shared" si="0"/>
        <v>-0.55096255359291391</v>
      </c>
      <c r="C12" s="173">
        <f>+'GVA &amp; labour productivity'!L65</f>
        <v>0.90519300907307954</v>
      </c>
      <c r="D12" s="174">
        <f>+'GVA &amp; labour productivity'!E52</f>
        <v>811</v>
      </c>
      <c r="E12" s="174">
        <f>+'GVA &amp; labour productivity'!F52</f>
        <v>1078</v>
      </c>
      <c r="F12" s="173">
        <f>+'GVA &amp; labour productivity'!K52</f>
        <v>16.142515923566879</v>
      </c>
      <c r="G12" s="173">
        <f>+'GVA &amp; labour productivity'!L52</f>
        <v>15.591553369973965</v>
      </c>
      <c r="H12" s="159"/>
      <c r="I12" s="159"/>
      <c r="J12" s="159"/>
      <c r="K12" s="160"/>
      <c r="L12" s="159"/>
      <c r="M12" s="159"/>
      <c r="N12" s="159"/>
      <c r="O12" s="159"/>
      <c r="P12" s="159"/>
    </row>
    <row r="13" spans="1:16" x14ac:dyDescent="0.25">
      <c r="A13" s="176" t="s">
        <v>234</v>
      </c>
      <c r="B13" s="177">
        <f t="shared" si="0"/>
        <v>0</v>
      </c>
      <c r="C13" s="178">
        <f>+'GVA &amp; labour productivity'!L67</f>
        <v>1</v>
      </c>
      <c r="D13" s="179">
        <f>+'GVA &amp; labour productivity'!E54</f>
        <v>5024</v>
      </c>
      <c r="E13" s="179">
        <f>+'GVA &amp; labour productivity'!F54</f>
        <v>6914</v>
      </c>
      <c r="F13" s="178">
        <f>+'GVA &amp; labour productivity'!K54</f>
        <v>100</v>
      </c>
      <c r="G13" s="178">
        <f>+'GVA &amp; labour productivity'!L54</f>
        <v>100.00000000000001</v>
      </c>
      <c r="H13" s="180"/>
      <c r="I13" s="180"/>
      <c r="J13" s="180"/>
      <c r="K13" s="181"/>
      <c r="L13" s="180"/>
      <c r="M13" s="180"/>
      <c r="N13" s="180"/>
      <c r="O13" s="180"/>
      <c r="P13" s="180"/>
    </row>
    <row r="14" spans="1:16" x14ac:dyDescent="0.25">
      <c r="A14" s="182" t="s">
        <v>235</v>
      </c>
      <c r="B14" s="183"/>
      <c r="C14" s="183"/>
      <c r="D14" s="184">
        <f>SUM(D6:D12)</f>
        <v>5024</v>
      </c>
      <c r="E14" s="184">
        <f>SUM(E6:E12)</f>
        <v>6914</v>
      </c>
      <c r="F14" s="185">
        <f>SUM(F6:F12)</f>
        <v>100</v>
      </c>
      <c r="G14" s="185">
        <f>SUM(G6:G12)</f>
        <v>100.00000000000001</v>
      </c>
      <c r="H14" s="186"/>
      <c r="I14" s="186"/>
      <c r="J14" s="186"/>
      <c r="K14" s="187"/>
      <c r="L14" s="186"/>
      <c r="M14" s="186"/>
      <c r="N14" s="186"/>
      <c r="O14" s="186"/>
      <c r="P14" s="186"/>
    </row>
    <row r="15" spans="1:16" x14ac:dyDescent="0.25">
      <c r="A15" s="182"/>
      <c r="B15" s="188"/>
      <c r="C15" s="188"/>
      <c r="D15" s="189"/>
      <c r="E15" s="189"/>
      <c r="F15" s="190"/>
      <c r="G15" s="190"/>
      <c r="H15" s="186"/>
      <c r="I15" s="186"/>
      <c r="J15" s="186"/>
      <c r="K15" s="187"/>
      <c r="L15" s="186"/>
      <c r="M15" s="186"/>
      <c r="N15" s="186"/>
      <c r="O15" s="186"/>
      <c r="P15" s="186"/>
    </row>
    <row r="16" spans="1:16" x14ac:dyDescent="0.25">
      <c r="A16" s="182"/>
      <c r="B16" s="188"/>
      <c r="C16" s="188"/>
      <c r="D16" s="189"/>
      <c r="E16" s="189"/>
      <c r="F16" s="190"/>
      <c r="G16" s="190"/>
      <c r="H16" s="186"/>
      <c r="I16" s="186"/>
      <c r="J16" s="186"/>
      <c r="K16" s="187"/>
      <c r="L16" s="186"/>
      <c r="M16" s="186"/>
      <c r="N16" s="186"/>
      <c r="O16" s="186"/>
      <c r="P16" s="186"/>
    </row>
    <row r="17" spans="1:16" x14ac:dyDescent="0.25">
      <c r="A17" s="182"/>
      <c r="B17" s="188"/>
      <c r="C17" s="188"/>
      <c r="D17" s="189"/>
      <c r="E17" s="189"/>
      <c r="F17" s="190"/>
      <c r="G17" s="190"/>
      <c r="H17" s="186"/>
      <c r="I17" s="186"/>
      <c r="J17" s="186"/>
      <c r="K17" s="187"/>
      <c r="L17" s="186"/>
      <c r="M17" s="186"/>
      <c r="N17" s="186"/>
      <c r="O17" s="186"/>
      <c r="P17" s="186"/>
    </row>
    <row r="18" spans="1:16" x14ac:dyDescent="0.25">
      <c r="A18" s="182"/>
      <c r="B18" s="188"/>
      <c r="C18" s="188"/>
      <c r="D18" s="189"/>
      <c r="E18" s="189"/>
      <c r="F18" s="190"/>
      <c r="G18" s="190"/>
      <c r="H18" s="186"/>
      <c r="I18" s="186"/>
      <c r="J18" s="186"/>
      <c r="K18" s="187"/>
      <c r="L18" s="186"/>
      <c r="M18" s="186"/>
      <c r="N18" s="186"/>
      <c r="O18" s="186"/>
      <c r="P18" s="186"/>
    </row>
    <row r="19" spans="1:16" x14ac:dyDescent="0.25">
      <c r="A19" s="182"/>
      <c r="B19" s="188"/>
      <c r="C19" s="188"/>
      <c r="D19" s="189"/>
      <c r="E19" s="189"/>
      <c r="F19" s="190"/>
      <c r="G19" s="190"/>
      <c r="H19" s="186"/>
      <c r="I19" s="186"/>
      <c r="J19" s="186"/>
      <c r="K19" s="187"/>
      <c r="L19" s="186"/>
      <c r="M19" s="186"/>
      <c r="N19" s="186"/>
      <c r="O19" s="186"/>
      <c r="P19" s="186"/>
    </row>
    <row r="20" spans="1:16" x14ac:dyDescent="0.25">
      <c r="A20" s="159"/>
      <c r="B20" s="191"/>
      <c r="C20" s="159"/>
      <c r="D20" s="192"/>
      <c r="E20" s="159"/>
      <c r="F20" s="159"/>
      <c r="G20" s="159"/>
      <c r="H20" s="159"/>
      <c r="I20" s="159"/>
      <c r="J20" s="159"/>
      <c r="K20" s="160"/>
      <c r="L20" s="159"/>
      <c r="M20" s="159"/>
      <c r="N20" s="159"/>
      <c r="O20" s="159"/>
      <c r="P20" s="159"/>
    </row>
    <row r="21" spans="1:16" ht="30.6" x14ac:dyDescent="0.25">
      <c r="A21" s="304" t="s">
        <v>220</v>
      </c>
      <c r="B21" s="162" t="s">
        <v>227</v>
      </c>
      <c r="C21" s="163" t="s">
        <v>228</v>
      </c>
      <c r="D21" s="308" t="s">
        <v>229</v>
      </c>
      <c r="E21" s="309"/>
      <c r="F21" s="308" t="s">
        <v>230</v>
      </c>
      <c r="G21" s="309"/>
      <c r="H21" s="159"/>
      <c r="I21" s="159"/>
      <c r="J21" s="159"/>
      <c r="K21" s="160"/>
      <c r="L21" s="159"/>
      <c r="M21" s="159"/>
      <c r="N21" s="159"/>
      <c r="O21" s="159"/>
      <c r="P21" s="159"/>
    </row>
    <row r="22" spans="1:16" ht="12" customHeight="1" x14ac:dyDescent="0.25">
      <c r="A22" s="305"/>
      <c r="B22" s="167" t="s">
        <v>220</v>
      </c>
      <c r="C22" s="167">
        <v>2005</v>
      </c>
      <c r="D22" s="168">
        <v>2000</v>
      </c>
      <c r="E22" s="168">
        <v>2005</v>
      </c>
      <c r="F22" s="168">
        <v>2000</v>
      </c>
      <c r="G22" s="168">
        <v>2005</v>
      </c>
      <c r="H22" s="159"/>
      <c r="I22" s="159"/>
      <c r="J22" s="159"/>
      <c r="K22" s="160"/>
      <c r="L22" s="159"/>
      <c r="M22" s="159"/>
      <c r="N22" s="159"/>
      <c r="O22" s="159"/>
      <c r="P22" s="159"/>
    </row>
    <row r="23" spans="1:16" x14ac:dyDescent="0.25">
      <c r="A23" s="171" t="s">
        <v>8</v>
      </c>
      <c r="B23" s="172">
        <f t="shared" ref="B23:B30" si="1">+G23-F23</f>
        <v>-3.0268683064253139</v>
      </c>
      <c r="C23" s="173">
        <f>+'GVA &amp; labour productivity'!M59</f>
        <v>0.65625730845300678</v>
      </c>
      <c r="D23" s="174">
        <f>+'GVA &amp; labour productivity'!F46</f>
        <v>3848</v>
      </c>
      <c r="E23" s="174">
        <f>+'GVA &amp; labour productivity'!G46</f>
        <v>4255</v>
      </c>
      <c r="F23" s="173">
        <f>+'GVA &amp; labour productivity'!L46</f>
        <v>55.655192363320793</v>
      </c>
      <c r="G23" s="173">
        <f>+'GVA &amp; labour productivity'!M46</f>
        <v>52.62832405689548</v>
      </c>
      <c r="H23" s="159"/>
      <c r="I23" s="159"/>
      <c r="J23" s="159"/>
      <c r="K23" s="160"/>
      <c r="L23" s="159"/>
      <c r="M23" s="159"/>
      <c r="N23" s="159"/>
      <c r="O23" s="159"/>
      <c r="P23" s="159"/>
    </row>
    <row r="24" spans="1:16" x14ac:dyDescent="0.25">
      <c r="A24" s="171" t="s">
        <v>233</v>
      </c>
      <c r="B24" s="172">
        <f t="shared" si="1"/>
        <v>0.19897248088495623</v>
      </c>
      <c r="C24" s="173">
        <f>+'GVA &amp; labour productivity'!M60</f>
        <v>3.8915449378266702</v>
      </c>
      <c r="D24" s="174">
        <f>+'GVA &amp; labour productivity'!F47</f>
        <v>153</v>
      </c>
      <c r="E24" s="174">
        <f>+'GVA &amp; labour productivity'!G47</f>
        <v>195</v>
      </c>
      <c r="F24" s="173">
        <f>+'GVA &amp; labour productivity'!L47</f>
        <v>2.2129013595603126</v>
      </c>
      <c r="G24" s="173">
        <f>+'GVA &amp; labour productivity'!M47</f>
        <v>2.4118738404452689</v>
      </c>
      <c r="H24" s="159"/>
      <c r="I24" s="159"/>
      <c r="J24" s="159"/>
      <c r="K24" s="160"/>
      <c r="L24" s="159"/>
      <c r="M24" s="159"/>
      <c r="N24" s="159"/>
      <c r="O24" s="159"/>
      <c r="P24" s="159"/>
    </row>
    <row r="25" spans="1:16" x14ac:dyDescent="0.25">
      <c r="A25" s="171" t="s">
        <v>199</v>
      </c>
      <c r="B25" s="172">
        <f t="shared" si="1"/>
        <v>-0.37225787835317092</v>
      </c>
      <c r="C25" s="173">
        <f>+'GVA &amp; labour productivity'!M61</f>
        <v>0.7781036710749748</v>
      </c>
      <c r="D25" s="174">
        <f>+'GVA &amp; labour productivity'!F48</f>
        <v>715</v>
      </c>
      <c r="E25" s="174">
        <f>+'GVA &amp; labour productivity'!G48</f>
        <v>806</v>
      </c>
      <c r="F25" s="173">
        <f>+'GVA &amp; labour productivity'!L48</f>
        <v>10.341336418860283</v>
      </c>
      <c r="G25" s="173">
        <f>+'GVA &amp; labour productivity'!M48</f>
        <v>9.9690785405071125</v>
      </c>
      <c r="H25" s="159"/>
      <c r="I25" s="159"/>
      <c r="J25" s="159"/>
      <c r="K25" s="160"/>
      <c r="L25" s="159"/>
      <c r="M25" s="159"/>
      <c r="N25" s="159"/>
      <c r="O25" s="159"/>
      <c r="P25" s="159"/>
    </row>
    <row r="26" spans="1:16" x14ac:dyDescent="0.25">
      <c r="A26" s="171" t="s">
        <v>200</v>
      </c>
      <c r="B26" s="172">
        <f t="shared" si="1"/>
        <v>0.65030772084782562</v>
      </c>
      <c r="C26" s="173">
        <f>+'GVA &amp; labour productivity'!M62</f>
        <v>0.97862440871929768</v>
      </c>
      <c r="D26" s="174">
        <f>+'GVA &amp; labour productivity'!F49</f>
        <v>280</v>
      </c>
      <c r="E26" s="174">
        <f>+'GVA &amp; labour productivity'!G49</f>
        <v>380</v>
      </c>
      <c r="F26" s="173">
        <f>+'GVA &amp; labour productivity'!L49</f>
        <v>4.0497541220711604</v>
      </c>
      <c r="G26" s="173">
        <f>+'GVA &amp; labour productivity'!M49</f>
        <v>4.700061842918986</v>
      </c>
      <c r="H26" s="159"/>
      <c r="I26" s="159"/>
      <c r="J26" s="159"/>
      <c r="K26" s="160"/>
      <c r="L26" s="159"/>
      <c r="M26" s="159"/>
      <c r="N26" s="159"/>
      <c r="O26" s="159"/>
      <c r="P26" s="159"/>
    </row>
    <row r="27" spans="1:16" x14ac:dyDescent="0.25">
      <c r="A27" s="171" t="s">
        <v>201</v>
      </c>
      <c r="B27" s="172">
        <f t="shared" si="1"/>
        <v>0.49015477545582087</v>
      </c>
      <c r="C27" s="173">
        <f>+'GVA &amp; labour productivity'!M63</f>
        <v>1.4509076696022061</v>
      </c>
      <c r="D27" s="174">
        <f>+'GVA &amp; labour productivity'!F50</f>
        <v>693</v>
      </c>
      <c r="E27" s="174">
        <f>+'GVA &amp; labour productivity'!G50</f>
        <v>850</v>
      </c>
      <c r="F27" s="173">
        <f>+'GVA &amp; labour productivity'!L50</f>
        <v>10.02314145212612</v>
      </c>
      <c r="G27" s="173">
        <f>+'GVA &amp; labour productivity'!M50</f>
        <v>10.513296227581941</v>
      </c>
      <c r="H27" s="159"/>
      <c r="I27" s="159"/>
      <c r="J27" s="159"/>
      <c r="K27" s="160"/>
      <c r="L27" s="159"/>
      <c r="M27" s="159"/>
      <c r="N27" s="159"/>
      <c r="O27" s="159"/>
      <c r="P27" s="159"/>
    </row>
    <row r="28" spans="1:16" x14ac:dyDescent="0.25">
      <c r="A28" s="175" t="s">
        <v>202</v>
      </c>
      <c r="B28" s="172">
        <f t="shared" si="1"/>
        <v>0.21154142357497863</v>
      </c>
      <c r="C28" s="173">
        <f>+'GVA &amp; labour productivity'!M64</f>
        <v>5.7264359628014576</v>
      </c>
      <c r="D28" s="174">
        <f>+'GVA &amp; labour productivity'!F51</f>
        <v>147</v>
      </c>
      <c r="E28" s="174">
        <f>+'GVA &amp; labour productivity'!G51</f>
        <v>189</v>
      </c>
      <c r="F28" s="173">
        <f>+'GVA &amp; labour productivity'!L51</f>
        <v>2.1261209140873589</v>
      </c>
      <c r="G28" s="173">
        <f>+'GVA &amp; labour productivity'!M51</f>
        <v>2.3376623376623376</v>
      </c>
      <c r="H28" s="159"/>
      <c r="I28" s="159"/>
      <c r="J28" s="159"/>
      <c r="K28" s="160"/>
      <c r="L28" s="159"/>
      <c r="M28" s="159"/>
      <c r="N28" s="159"/>
      <c r="O28" s="159"/>
      <c r="P28" s="159"/>
    </row>
    <row r="29" spans="1:16" x14ac:dyDescent="0.25">
      <c r="A29" s="171" t="s">
        <v>203</v>
      </c>
      <c r="B29" s="172">
        <f t="shared" si="1"/>
        <v>1.8481497840149004</v>
      </c>
      <c r="C29" s="173">
        <f>+'GVA &amp; labour productivity'!M65</f>
        <v>0.86466463781924863</v>
      </c>
      <c r="D29" s="174">
        <f>+'GVA &amp; labour productivity'!F52</f>
        <v>1078</v>
      </c>
      <c r="E29" s="174">
        <f>+'GVA &amp; labour productivity'!G52</f>
        <v>1410</v>
      </c>
      <c r="F29" s="173">
        <f>+'GVA &amp; labour productivity'!L52</f>
        <v>15.591553369973965</v>
      </c>
      <c r="G29" s="173">
        <f>+'GVA &amp; labour productivity'!M52</f>
        <v>17.439703153988866</v>
      </c>
      <c r="H29" s="159"/>
      <c r="I29" s="159"/>
      <c r="J29" s="159"/>
      <c r="K29" s="160"/>
      <c r="L29" s="159"/>
      <c r="M29" s="159"/>
      <c r="N29" s="159"/>
      <c r="O29" s="159"/>
      <c r="P29" s="159"/>
    </row>
    <row r="30" spans="1:16" x14ac:dyDescent="0.25">
      <c r="A30" s="176" t="s">
        <v>234</v>
      </c>
      <c r="B30" s="177">
        <f t="shared" si="1"/>
        <v>0</v>
      </c>
      <c r="C30" s="178">
        <f>+'GVA &amp; labour productivity'!M67</f>
        <v>1</v>
      </c>
      <c r="D30" s="179">
        <f>+'GVA &amp; labour productivity'!F54</f>
        <v>6914</v>
      </c>
      <c r="E30" s="179">
        <f>+'GVA &amp; labour productivity'!G54</f>
        <v>8085</v>
      </c>
      <c r="F30" s="178">
        <f>+'GVA &amp; labour productivity'!L54</f>
        <v>100.00000000000001</v>
      </c>
      <c r="G30" s="178">
        <f>+'GVA &amp; labour productivity'!M54</f>
        <v>100</v>
      </c>
      <c r="H30" s="159"/>
      <c r="I30" s="159"/>
      <c r="J30" s="159"/>
      <c r="K30" s="160"/>
      <c r="L30" s="159"/>
      <c r="M30" s="159"/>
      <c r="N30" s="159"/>
      <c r="O30" s="159"/>
      <c r="P30" s="159"/>
    </row>
    <row r="31" spans="1:16" x14ac:dyDescent="0.25">
      <c r="A31" s="182" t="s">
        <v>235</v>
      </c>
      <c r="B31" s="183"/>
      <c r="C31" s="183"/>
      <c r="D31" s="184">
        <f>SUM(D23:D29)</f>
        <v>6914</v>
      </c>
      <c r="E31" s="184">
        <f>SUM(E23:E29)</f>
        <v>8085</v>
      </c>
      <c r="F31" s="185">
        <f>SUM(F23:F29)</f>
        <v>100.00000000000001</v>
      </c>
      <c r="G31" s="185">
        <f>SUM(G23:G29)</f>
        <v>100</v>
      </c>
      <c r="H31" s="159"/>
      <c r="I31" s="159"/>
      <c r="J31" s="159"/>
      <c r="K31" s="160"/>
      <c r="L31" s="159"/>
      <c r="M31" s="159"/>
      <c r="N31" s="159"/>
      <c r="O31" s="159"/>
      <c r="P31" s="159"/>
    </row>
    <row r="32" spans="1:16" x14ac:dyDescent="0.25">
      <c r="A32" s="182"/>
      <c r="B32" s="193"/>
      <c r="C32" s="188"/>
      <c r="D32" s="189"/>
      <c r="E32" s="189"/>
      <c r="F32" s="194"/>
      <c r="G32" s="194"/>
      <c r="H32" s="159"/>
      <c r="I32" s="159"/>
      <c r="J32" s="159"/>
      <c r="K32" s="160"/>
      <c r="L32" s="159"/>
      <c r="M32" s="159"/>
      <c r="N32" s="159"/>
      <c r="O32" s="159"/>
      <c r="P32" s="159"/>
    </row>
    <row r="33" spans="1:16" x14ac:dyDescent="0.25">
      <c r="A33" s="182"/>
      <c r="B33" s="193"/>
      <c r="C33" s="188"/>
      <c r="D33" s="189"/>
      <c r="E33" s="189"/>
      <c r="F33" s="194"/>
      <c r="G33" s="194"/>
      <c r="H33" s="159"/>
      <c r="I33" s="159"/>
      <c r="J33" s="159"/>
      <c r="K33" s="160"/>
      <c r="L33" s="159"/>
      <c r="M33" s="159"/>
      <c r="N33" s="159"/>
      <c r="O33" s="159"/>
      <c r="P33" s="159"/>
    </row>
    <row r="34" spans="1:16" x14ac:dyDescent="0.25">
      <c r="A34" s="182"/>
      <c r="B34" s="193"/>
      <c r="C34" s="188"/>
      <c r="D34" s="189"/>
      <c r="E34" s="189"/>
      <c r="F34" s="194"/>
      <c r="G34" s="194"/>
      <c r="H34" s="159"/>
      <c r="I34" s="159"/>
      <c r="J34" s="159"/>
      <c r="K34" s="160"/>
      <c r="L34" s="159"/>
      <c r="M34" s="159"/>
      <c r="N34" s="159"/>
      <c r="O34" s="159"/>
      <c r="P34" s="159"/>
    </row>
    <row r="35" spans="1:16" x14ac:dyDescent="0.25">
      <c r="A35" s="182"/>
      <c r="B35" s="193"/>
      <c r="C35" s="188"/>
      <c r="D35" s="189"/>
      <c r="E35" s="189"/>
      <c r="F35" s="194"/>
      <c r="G35" s="194"/>
      <c r="H35" s="159"/>
      <c r="I35" s="159"/>
      <c r="J35" s="159"/>
      <c r="K35" s="160"/>
      <c r="L35" s="159"/>
      <c r="M35" s="159"/>
      <c r="N35" s="159"/>
      <c r="O35" s="159"/>
      <c r="P35" s="159"/>
    </row>
    <row r="36" spans="1:16" x14ac:dyDescent="0.25">
      <c r="A36" s="182"/>
      <c r="B36" s="193"/>
      <c r="C36" s="188"/>
      <c r="D36" s="189"/>
      <c r="E36" s="189"/>
      <c r="F36" s="194"/>
      <c r="G36" s="194"/>
      <c r="H36" s="159"/>
      <c r="I36" s="159"/>
      <c r="J36" s="159"/>
      <c r="K36" s="160"/>
      <c r="L36" s="159"/>
      <c r="M36" s="159"/>
      <c r="N36" s="159"/>
      <c r="O36" s="159"/>
      <c r="P36" s="159"/>
    </row>
    <row r="37" spans="1:16" x14ac:dyDescent="0.25">
      <c r="A37" s="159"/>
      <c r="B37" s="191"/>
      <c r="C37" s="159"/>
      <c r="D37" s="159"/>
      <c r="E37" s="159"/>
      <c r="F37" s="159"/>
      <c r="G37" s="159"/>
      <c r="H37" s="159"/>
      <c r="I37" s="159"/>
      <c r="J37" s="159"/>
      <c r="K37" s="160"/>
      <c r="L37" s="159"/>
      <c r="M37" s="159"/>
      <c r="N37" s="159"/>
      <c r="O37" s="159"/>
      <c r="P37" s="159"/>
    </row>
    <row r="38" spans="1:16" ht="30.6" x14ac:dyDescent="0.25">
      <c r="A38" s="304" t="s">
        <v>221</v>
      </c>
      <c r="B38" s="162" t="s">
        <v>227</v>
      </c>
      <c r="C38" s="195" t="s">
        <v>228</v>
      </c>
      <c r="D38" s="306" t="s">
        <v>229</v>
      </c>
      <c r="E38" s="307"/>
      <c r="F38" s="306" t="s">
        <v>230</v>
      </c>
      <c r="G38" s="307"/>
      <c r="H38" s="186"/>
      <c r="I38" s="186"/>
      <c r="J38" s="186"/>
      <c r="K38" s="187"/>
      <c r="L38" s="186"/>
      <c r="M38" s="186"/>
      <c r="N38" s="186"/>
      <c r="O38" s="186"/>
      <c r="P38" s="186"/>
    </row>
    <row r="39" spans="1:16" ht="12" customHeight="1" x14ac:dyDescent="0.25">
      <c r="A39" s="305"/>
      <c r="B39" s="196" t="s">
        <v>221</v>
      </c>
      <c r="C39" s="197">
        <v>2010</v>
      </c>
      <c r="D39" s="198">
        <v>2005</v>
      </c>
      <c r="E39" s="198">
        <v>2010</v>
      </c>
      <c r="F39" s="198">
        <v>2005</v>
      </c>
      <c r="G39" s="198">
        <v>2010</v>
      </c>
      <c r="H39" s="159"/>
      <c r="I39" s="159"/>
      <c r="J39" s="159"/>
      <c r="K39" s="160"/>
      <c r="L39" s="159"/>
      <c r="M39" s="159"/>
      <c r="N39" s="159"/>
      <c r="O39" s="159"/>
      <c r="P39" s="159"/>
    </row>
    <row r="40" spans="1:16" x14ac:dyDescent="0.25">
      <c r="A40" s="171" t="s">
        <v>8</v>
      </c>
      <c r="B40" s="172">
        <f t="shared" ref="B40:B47" si="2">+G40-F40</f>
        <v>-2.4000135546123786</v>
      </c>
      <c r="C40" s="173">
        <f>+'GVA &amp; labour productivity'!N59</f>
        <v>0.68964779806354259</v>
      </c>
      <c r="D40" s="174">
        <f>+'GVA &amp; labour productivity'!G46</f>
        <v>4255</v>
      </c>
      <c r="E40" s="174">
        <f>+'GVA &amp; labour productivity'!H46</f>
        <v>4730</v>
      </c>
      <c r="F40" s="173">
        <f>+'GVA &amp; labour productivity'!M46</f>
        <v>52.62832405689548</v>
      </c>
      <c r="G40" s="173">
        <f>+'GVA &amp; labour productivity'!N46</f>
        <v>50.228310502283101</v>
      </c>
      <c r="H40" s="159"/>
      <c r="I40" s="159"/>
      <c r="J40" s="159"/>
      <c r="K40" s="160"/>
      <c r="L40" s="159"/>
      <c r="M40" s="159"/>
      <c r="N40" s="159"/>
      <c r="O40" s="159"/>
      <c r="P40" s="159"/>
    </row>
    <row r="41" spans="1:16" x14ac:dyDescent="0.25">
      <c r="A41" s="171" t="s">
        <v>233</v>
      </c>
      <c r="B41" s="172">
        <f t="shared" si="2"/>
        <v>-5.4435165708091482E-2</v>
      </c>
      <c r="C41" s="173">
        <f>+'GVA &amp; labour productivity'!N60</f>
        <v>4.2456921434438879</v>
      </c>
      <c r="D41" s="174">
        <f>+'GVA &amp; labour productivity'!G47</f>
        <v>195</v>
      </c>
      <c r="E41" s="174">
        <f>+'GVA &amp; labour productivity'!H47</f>
        <v>222</v>
      </c>
      <c r="F41" s="173">
        <f>+'GVA &amp; labour productivity'!M47</f>
        <v>2.4118738404452689</v>
      </c>
      <c r="G41" s="173">
        <f>+'GVA &amp; labour productivity'!N47</f>
        <v>2.3574386747371774</v>
      </c>
      <c r="H41" s="159"/>
      <c r="I41" s="159"/>
      <c r="J41" s="159"/>
      <c r="K41" s="160"/>
      <c r="L41" s="159"/>
      <c r="M41" s="159"/>
      <c r="N41" s="159"/>
      <c r="O41" s="159"/>
      <c r="P41" s="159"/>
    </row>
    <row r="42" spans="1:16" x14ac:dyDescent="0.25">
      <c r="A42" s="171" t="s">
        <v>199</v>
      </c>
      <c r="B42" s="172">
        <f t="shared" si="2"/>
        <v>-0.76232479727678459</v>
      </c>
      <c r="C42" s="173">
        <f>+'GVA &amp; labour productivity'!N61</f>
        <v>0.8724779144624708</v>
      </c>
      <c r="D42" s="174">
        <f>+'GVA &amp; labour productivity'!G48</f>
        <v>806</v>
      </c>
      <c r="E42" s="174">
        <f>+'GVA &amp; labour productivity'!H48</f>
        <v>867</v>
      </c>
      <c r="F42" s="173">
        <f>+'GVA &amp; labour productivity'!M48</f>
        <v>9.9690785405071125</v>
      </c>
      <c r="G42" s="173">
        <f>+'GVA &amp; labour productivity'!N48</f>
        <v>9.2067537432303279</v>
      </c>
      <c r="H42" s="159"/>
      <c r="I42" s="159"/>
      <c r="J42" s="159"/>
      <c r="K42" s="160"/>
      <c r="L42" s="159"/>
      <c r="M42" s="159"/>
      <c r="N42" s="159"/>
      <c r="O42" s="159"/>
      <c r="P42" s="159"/>
    </row>
    <row r="43" spans="1:16" x14ac:dyDescent="0.25">
      <c r="A43" s="171" t="s">
        <v>200</v>
      </c>
      <c r="B43" s="172">
        <f t="shared" si="2"/>
        <v>1.0554866332411503</v>
      </c>
      <c r="C43" s="173">
        <f>+'GVA &amp; labour productivity'!N62</f>
        <v>0.77993648442982</v>
      </c>
      <c r="D43" s="174">
        <f>+'GVA &amp; labour productivity'!G49</f>
        <v>380</v>
      </c>
      <c r="E43" s="174">
        <f>+'GVA &amp; labour productivity'!H49</f>
        <v>542</v>
      </c>
      <c r="F43" s="173">
        <f>+'GVA &amp; labour productivity'!M49</f>
        <v>4.700061842918986</v>
      </c>
      <c r="G43" s="173">
        <f>+'GVA &amp; labour productivity'!N49</f>
        <v>5.7555484761601363</v>
      </c>
      <c r="H43" s="159"/>
      <c r="I43" s="159"/>
      <c r="J43" s="159"/>
      <c r="K43" s="160"/>
      <c r="L43" s="159"/>
      <c r="M43" s="159"/>
      <c r="N43" s="159"/>
      <c r="O43" s="159"/>
      <c r="P43" s="159"/>
    </row>
    <row r="44" spans="1:16" x14ac:dyDescent="0.25">
      <c r="A44" s="171" t="s">
        <v>201</v>
      </c>
      <c r="B44" s="172">
        <f t="shared" si="2"/>
        <v>0.44560788200709922</v>
      </c>
      <c r="C44" s="173">
        <f>+'GVA &amp; labour productivity'!N63</f>
        <v>1.3172851742752048</v>
      </c>
      <c r="D44" s="174">
        <f>+'GVA &amp; labour productivity'!G50</f>
        <v>850</v>
      </c>
      <c r="E44" s="174">
        <f>+'GVA &amp; labour productivity'!H50</f>
        <v>1032</v>
      </c>
      <c r="F44" s="173">
        <f>+'GVA &amp; labour productivity'!M50</f>
        <v>10.513296227581941</v>
      </c>
      <c r="G44" s="173">
        <f>+'GVA &amp; labour productivity'!N50</f>
        <v>10.95890410958904</v>
      </c>
      <c r="H44" s="159"/>
      <c r="I44" s="159"/>
      <c r="J44" s="159"/>
      <c r="K44" s="160"/>
      <c r="L44" s="159"/>
      <c r="M44" s="159"/>
      <c r="N44" s="159"/>
      <c r="O44" s="159"/>
      <c r="P44" s="159"/>
    </row>
    <row r="45" spans="1:16" x14ac:dyDescent="0.25">
      <c r="A45" s="175" t="s">
        <v>202</v>
      </c>
      <c r="B45" s="172">
        <f t="shared" si="2"/>
        <v>0.35958731721713599</v>
      </c>
      <c r="C45" s="173">
        <f>+'GVA &amp; labour productivity'!N64</f>
        <v>4.9672887324390445</v>
      </c>
      <c r="D45" s="174">
        <f>+'GVA &amp; labour productivity'!G51</f>
        <v>189</v>
      </c>
      <c r="E45" s="174">
        <f>+'GVA &amp; labour productivity'!H51</f>
        <v>254</v>
      </c>
      <c r="F45" s="173">
        <f>+'GVA &amp; labour productivity'!M51</f>
        <v>2.3376623376623376</v>
      </c>
      <c r="G45" s="173">
        <f>+'GVA &amp; labour productivity'!N51</f>
        <v>2.6972496548794735</v>
      </c>
      <c r="H45" s="159"/>
      <c r="I45" s="159"/>
      <c r="J45" s="159"/>
      <c r="K45" s="160"/>
      <c r="L45" s="159"/>
      <c r="M45" s="159"/>
      <c r="N45" s="159"/>
      <c r="O45" s="159"/>
      <c r="P45" s="159"/>
    </row>
    <row r="46" spans="1:16" x14ac:dyDescent="0.25">
      <c r="A46" s="171" t="s">
        <v>203</v>
      </c>
      <c r="B46" s="172">
        <f t="shared" si="2"/>
        <v>1.3560916851318723</v>
      </c>
      <c r="C46" s="173">
        <f>+'GVA &amp; labour productivity'!N65</f>
        <v>0.79781282204714443</v>
      </c>
      <c r="D46" s="174">
        <f>+'GVA &amp; labour productivity'!G52</f>
        <v>1410</v>
      </c>
      <c r="E46" s="174">
        <f>+'GVA &amp; labour productivity'!H52</f>
        <v>1770</v>
      </c>
      <c r="F46" s="173">
        <f>+'GVA &amp; labour productivity'!M52</f>
        <v>17.439703153988866</v>
      </c>
      <c r="G46" s="173">
        <f>+'GVA &amp; labour productivity'!N52</f>
        <v>18.795794839120738</v>
      </c>
      <c r="H46" s="159"/>
      <c r="I46" s="159"/>
      <c r="J46" s="159"/>
      <c r="K46" s="160"/>
      <c r="L46" s="159"/>
      <c r="M46" s="159"/>
      <c r="N46" s="159"/>
      <c r="O46" s="159"/>
      <c r="P46" s="159"/>
    </row>
    <row r="47" spans="1:16" x14ac:dyDescent="0.25">
      <c r="A47" s="176" t="s">
        <v>234</v>
      </c>
      <c r="B47" s="177">
        <f t="shared" si="2"/>
        <v>0</v>
      </c>
      <c r="C47" s="178">
        <f>+'GVA &amp; labour productivity'!N67</f>
        <v>1</v>
      </c>
      <c r="D47" s="179">
        <f>+'GVA &amp; labour productivity'!G54</f>
        <v>8085</v>
      </c>
      <c r="E47" s="179">
        <f>+'GVA &amp; labour productivity'!H54</f>
        <v>9417</v>
      </c>
      <c r="F47" s="178">
        <f>+'GVA &amp; labour productivity'!M54</f>
        <v>100</v>
      </c>
      <c r="G47" s="178">
        <f>+'GVA &amp; labour productivity'!N54</f>
        <v>100</v>
      </c>
      <c r="H47" s="159"/>
      <c r="I47" s="159"/>
      <c r="J47" s="159"/>
      <c r="K47" s="160"/>
      <c r="L47" s="159"/>
      <c r="M47" s="159"/>
      <c r="N47" s="159"/>
      <c r="O47" s="159"/>
      <c r="P47" s="159"/>
    </row>
    <row r="48" spans="1:16" x14ac:dyDescent="0.25">
      <c r="A48" s="182" t="s">
        <v>235</v>
      </c>
      <c r="B48" s="183"/>
      <c r="C48" s="183"/>
      <c r="D48" s="184">
        <f>SUM(D40:D46)</f>
        <v>8085</v>
      </c>
      <c r="E48" s="184">
        <f>SUM(E40:E46)</f>
        <v>9417</v>
      </c>
      <c r="F48" s="185">
        <f>SUM(F40:F46)</f>
        <v>100</v>
      </c>
      <c r="G48" s="185">
        <f>SUM(G40:G46)</f>
        <v>100</v>
      </c>
      <c r="H48" s="159"/>
      <c r="I48" s="159"/>
      <c r="J48" s="159"/>
      <c r="K48" s="160"/>
      <c r="L48" s="159"/>
      <c r="M48" s="159"/>
      <c r="N48" s="159"/>
      <c r="O48" s="159"/>
      <c r="P48" s="159"/>
    </row>
    <row r="55" spans="1:7" ht="40.799999999999997" x14ac:dyDescent="0.25">
      <c r="A55" s="304" t="s">
        <v>222</v>
      </c>
      <c r="B55" s="199" t="s">
        <v>236</v>
      </c>
      <c r="C55" s="195" t="s">
        <v>228</v>
      </c>
      <c r="D55" s="306" t="s">
        <v>229</v>
      </c>
      <c r="E55" s="307"/>
      <c r="F55" s="306" t="s">
        <v>230</v>
      </c>
      <c r="G55" s="307"/>
    </row>
    <row r="56" spans="1:7" ht="12" customHeight="1" x14ac:dyDescent="0.25">
      <c r="A56" s="305"/>
      <c r="B56" s="196" t="s">
        <v>222</v>
      </c>
      <c r="C56" s="197">
        <v>2013</v>
      </c>
      <c r="D56" s="198">
        <v>2010</v>
      </c>
      <c r="E56" s="198">
        <v>2013</v>
      </c>
      <c r="F56" s="198">
        <v>2010</v>
      </c>
      <c r="G56" s="198">
        <v>2013</v>
      </c>
    </row>
    <row r="57" spans="1:7" x14ac:dyDescent="0.25">
      <c r="A57" s="171" t="s">
        <v>8</v>
      </c>
      <c r="B57" s="172">
        <f t="shared" ref="B57:B64" si="3">+G57-F57</f>
        <v>2.4589141673204296</v>
      </c>
      <c r="C57" s="173">
        <f>+'GVA &amp; labour productivity'!O59</f>
        <v>0.8048835375026735</v>
      </c>
      <c r="D57" s="174">
        <f>+'GVA &amp; labour productivity'!H46</f>
        <v>4730</v>
      </c>
      <c r="E57" s="174">
        <f>+'GVA &amp; labour productivity'!I46</f>
        <v>5382</v>
      </c>
      <c r="F57" s="173">
        <f>+'GVA &amp; labour productivity'!N46</f>
        <v>50.228310502283101</v>
      </c>
      <c r="G57" s="173">
        <f>+'GVA &amp; labour productivity'!O46</f>
        <v>52.68722466960353</v>
      </c>
    </row>
    <row r="58" spans="1:7" x14ac:dyDescent="0.25">
      <c r="A58" s="171" t="s">
        <v>233</v>
      </c>
      <c r="B58" s="172">
        <f t="shared" si="3"/>
        <v>4.0995001229538364E-2</v>
      </c>
      <c r="C58" s="173">
        <f>+'GVA &amp; labour productivity'!O60</f>
        <v>0.92165314003413823</v>
      </c>
      <c r="D58" s="174">
        <f>+'GVA &amp; labour productivity'!H47</f>
        <v>222</v>
      </c>
      <c r="E58" s="174">
        <f>+'GVA &amp; labour productivity'!I47</f>
        <v>245</v>
      </c>
      <c r="F58" s="173">
        <f>+'GVA &amp; labour productivity'!N47</f>
        <v>2.3574386747371774</v>
      </c>
      <c r="G58" s="173">
        <f>+'GVA &amp; labour productivity'!O47</f>
        <v>2.3984336759667158</v>
      </c>
    </row>
    <row r="59" spans="1:7" x14ac:dyDescent="0.25">
      <c r="A59" s="171" t="s">
        <v>199</v>
      </c>
      <c r="B59" s="172">
        <f t="shared" si="3"/>
        <v>0.40656001105259065</v>
      </c>
      <c r="C59" s="173">
        <f>+'GVA &amp; labour productivity'!O61</f>
        <v>0.99351617064872322</v>
      </c>
      <c r="D59" s="174">
        <f>+'GVA &amp; labour productivity'!H48</f>
        <v>867</v>
      </c>
      <c r="E59" s="174">
        <f>+'GVA &amp; labour productivity'!I48</f>
        <v>982</v>
      </c>
      <c r="F59" s="173">
        <f>+'GVA &amp; labour productivity'!N48</f>
        <v>9.2067537432303279</v>
      </c>
      <c r="G59" s="173">
        <f>+'GVA &amp; labour productivity'!O48</f>
        <v>9.6133137542829186</v>
      </c>
    </row>
    <row r="60" spans="1:7" x14ac:dyDescent="0.25">
      <c r="A60" s="171" t="s">
        <v>200</v>
      </c>
      <c r="B60" s="172">
        <f t="shared" si="3"/>
        <v>-0.54752106548955393</v>
      </c>
      <c r="C60" s="173">
        <f>+'GVA &amp; labour productivity'!O62</f>
        <v>0.74806339473335126</v>
      </c>
      <c r="D60" s="174">
        <f>+'GVA &amp; labour productivity'!H49</f>
        <v>542</v>
      </c>
      <c r="E60" s="174">
        <f>+'GVA &amp; labour productivity'!I49</f>
        <v>532</v>
      </c>
      <c r="F60" s="173">
        <f>+'GVA &amp; labour productivity'!N49</f>
        <v>5.7555484761601363</v>
      </c>
      <c r="G60" s="173">
        <f>+'GVA &amp; labour productivity'!O49</f>
        <v>5.2080274106705824</v>
      </c>
    </row>
    <row r="61" spans="1:7" x14ac:dyDescent="0.25">
      <c r="A61" s="171" t="s">
        <v>201</v>
      </c>
      <c r="B61" s="172">
        <f t="shared" si="3"/>
        <v>-0.474322611791683</v>
      </c>
      <c r="C61" s="173">
        <f>+'GVA &amp; labour productivity'!O63</f>
        <v>1.5700912846620525</v>
      </c>
      <c r="D61" s="174">
        <f>+'GVA &amp; labour productivity'!H50</f>
        <v>1032</v>
      </c>
      <c r="E61" s="174">
        <f>+'GVA &amp; labour productivity'!I50</f>
        <v>1071</v>
      </c>
      <c r="F61" s="173">
        <f>+'GVA &amp; labour productivity'!N50</f>
        <v>10.95890410958904</v>
      </c>
      <c r="G61" s="173">
        <f>+'GVA &amp; labour productivity'!O50</f>
        <v>10.484581497797357</v>
      </c>
    </row>
    <row r="62" spans="1:7" x14ac:dyDescent="0.25">
      <c r="A62" s="175" t="s">
        <v>202</v>
      </c>
      <c r="B62" s="172">
        <f t="shared" si="3"/>
        <v>-0.24986835287262066</v>
      </c>
      <c r="C62" s="173">
        <f>+'GVA &amp; labour productivity'!O64</f>
        <v>5.813137448799405</v>
      </c>
      <c r="D62" s="174">
        <f>+'GVA &amp; labour productivity'!H51</f>
        <v>254</v>
      </c>
      <c r="E62" s="174">
        <f>+'GVA &amp; labour productivity'!I51</f>
        <v>250</v>
      </c>
      <c r="F62" s="173">
        <f>+'GVA &amp; labour productivity'!N51</f>
        <v>2.6972496548794735</v>
      </c>
      <c r="G62" s="173">
        <f>+'GVA &amp; labour productivity'!O51</f>
        <v>2.4473813020068529</v>
      </c>
    </row>
    <row r="63" spans="1:7" x14ac:dyDescent="0.25">
      <c r="A63" s="171" t="s">
        <v>203</v>
      </c>
      <c r="B63" s="172">
        <f t="shared" si="3"/>
        <v>-1.6347571494486886</v>
      </c>
      <c r="C63" s="173">
        <f>+'GVA &amp; labour productivity'!O65</f>
        <v>0.65536625681925209</v>
      </c>
      <c r="D63" s="174">
        <f>+'GVA &amp; labour productivity'!H52</f>
        <v>1770</v>
      </c>
      <c r="E63" s="174">
        <f>+'GVA &amp; labour productivity'!I52</f>
        <v>1753</v>
      </c>
      <c r="F63" s="173">
        <f>+'GVA &amp; labour productivity'!N52</f>
        <v>18.795794839120738</v>
      </c>
      <c r="G63" s="173">
        <f>+'GVA &amp; labour productivity'!O52</f>
        <v>17.16103768967205</v>
      </c>
    </row>
    <row r="64" spans="1:7" x14ac:dyDescent="0.25">
      <c r="A64" s="176" t="s">
        <v>234</v>
      </c>
      <c r="B64" s="177">
        <f t="shared" si="3"/>
        <v>0</v>
      </c>
      <c r="C64" s="178">
        <f>+'GVA &amp; labour productivity'!O67</f>
        <v>1</v>
      </c>
      <c r="D64" s="179">
        <f>+'GVA &amp; labour productivity'!H54</f>
        <v>9417</v>
      </c>
      <c r="E64" s="179">
        <f>+'GVA &amp; labour productivity'!I54</f>
        <v>10215</v>
      </c>
      <c r="F64" s="178">
        <f>+'GVA &amp; labour productivity'!N54</f>
        <v>100</v>
      </c>
      <c r="G64" s="178">
        <f>+'GVA &amp; labour productivity'!O54</f>
        <v>100</v>
      </c>
    </row>
    <row r="65" spans="1:7" x14ac:dyDescent="0.25">
      <c r="A65" s="182" t="s">
        <v>235</v>
      </c>
      <c r="B65" s="183"/>
      <c r="C65" s="183"/>
      <c r="D65" s="184">
        <f>SUM(D57:D63)</f>
        <v>9417</v>
      </c>
      <c r="E65" s="184">
        <f>SUM(E57:E63)</f>
        <v>10215</v>
      </c>
      <c r="F65" s="185">
        <f>SUM(F57:F63)</f>
        <v>100</v>
      </c>
      <c r="G65" s="185">
        <f>SUM(G57:G63)</f>
        <v>100</v>
      </c>
    </row>
  </sheetData>
  <mergeCells count="12">
    <mergeCell ref="A4:A5"/>
    <mergeCell ref="D4:E4"/>
    <mergeCell ref="F4:G4"/>
    <mergeCell ref="A21:A22"/>
    <mergeCell ref="D21:E21"/>
    <mergeCell ref="F21:G21"/>
    <mergeCell ref="A38:A39"/>
    <mergeCell ref="D38:E38"/>
    <mergeCell ref="F38:G38"/>
    <mergeCell ref="A55:A56"/>
    <mergeCell ref="D55:E55"/>
    <mergeCell ref="F55:G5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2" x14ac:dyDescent="0.25"/>
  <cols>
    <col min="1" max="1" width="28.140625" customWidth="1"/>
    <col min="2" max="6" width="12.85546875" customWidth="1"/>
    <col min="7" max="7" width="3.42578125" customWidth="1"/>
  </cols>
  <sheetData>
    <row r="1" spans="1:6" ht="14.4" x14ac:dyDescent="0.3">
      <c r="A1" s="200" t="s">
        <v>237</v>
      </c>
      <c r="B1" s="201"/>
      <c r="C1" s="202"/>
      <c r="D1" s="202"/>
      <c r="E1" s="202"/>
      <c r="F1" s="202"/>
    </row>
    <row r="2" spans="1:6" ht="11.25" customHeight="1" x14ac:dyDescent="0.25">
      <c r="A2" s="28" t="s">
        <v>225</v>
      </c>
      <c r="B2" s="201"/>
      <c r="C2" s="202"/>
      <c r="D2" s="202"/>
      <c r="E2" s="202"/>
      <c r="F2" s="202"/>
    </row>
    <row r="3" spans="1:6" ht="11.25" customHeight="1" x14ac:dyDescent="0.25">
      <c r="A3" s="28"/>
      <c r="B3" s="201"/>
      <c r="C3" s="202"/>
      <c r="D3" s="202"/>
      <c r="E3" s="202"/>
      <c r="F3" s="202"/>
    </row>
    <row r="4" spans="1:6" ht="24" x14ac:dyDescent="0.25">
      <c r="A4" s="203"/>
      <c r="B4" s="204" t="s">
        <v>238</v>
      </c>
      <c r="C4" s="204" t="s">
        <v>239</v>
      </c>
      <c r="D4" s="202"/>
    </row>
    <row r="5" spans="1:6" ht="11.25" customHeight="1" x14ac:dyDescent="0.25">
      <c r="A5" s="205" t="s">
        <v>219</v>
      </c>
      <c r="B5" s="206" t="e">
        <f>+F19</f>
        <v>#NUM!</v>
      </c>
      <c r="C5" s="206" t="e">
        <f>+B19-F19</f>
        <v>#NUM!</v>
      </c>
      <c r="D5" s="202"/>
    </row>
    <row r="6" spans="1:6" ht="11.25" customHeight="1" x14ac:dyDescent="0.25">
      <c r="A6" s="205" t="s">
        <v>220</v>
      </c>
      <c r="B6" s="206">
        <f>+F29</f>
        <v>2.2523022550862359E-2</v>
      </c>
      <c r="C6" s="206">
        <f>+B29-F29</f>
        <v>1.1831395735260486E-2</v>
      </c>
      <c r="D6" s="202"/>
    </row>
    <row r="7" spans="1:6" ht="11.25" customHeight="1" x14ac:dyDescent="0.25">
      <c r="A7" s="205" t="s">
        <v>221</v>
      </c>
      <c r="B7" s="206">
        <f>+F39</f>
        <v>3.6592751943682326E-2</v>
      </c>
      <c r="C7" s="206">
        <f>+B39-F39</f>
        <v>-4.610960638599601E-4</v>
      </c>
      <c r="D7" s="202"/>
    </row>
    <row r="8" spans="1:6" ht="11.25" customHeight="1" x14ac:dyDescent="0.25">
      <c r="A8" s="205" t="s">
        <v>222</v>
      </c>
      <c r="B8" s="206">
        <f>+F49</f>
        <v>-9.0819027673630329E-2</v>
      </c>
      <c r="C8" s="206">
        <f>+B49-F49</f>
        <v>-1.4802206108813706E-2</v>
      </c>
      <c r="D8" s="202"/>
      <c r="E8" s="207"/>
      <c r="F8" s="207"/>
    </row>
    <row r="9" spans="1:6" s="213" customFormat="1" ht="11.25" customHeight="1" x14ac:dyDescent="0.3">
      <c r="A9" s="208"/>
      <c r="B9" s="209"/>
      <c r="C9" s="210"/>
      <c r="D9" s="210"/>
      <c r="E9" s="211"/>
      <c r="F9" s="212"/>
    </row>
    <row r="10" spans="1:6" ht="49.8" customHeight="1" x14ac:dyDescent="0.25">
      <c r="A10" s="316" t="s">
        <v>257</v>
      </c>
      <c r="B10" s="205" t="s">
        <v>240</v>
      </c>
      <c r="C10" s="205" t="s">
        <v>241</v>
      </c>
      <c r="D10" s="205" t="s">
        <v>241</v>
      </c>
      <c r="E10" s="205" t="s">
        <v>242</v>
      </c>
      <c r="F10" s="204" t="s">
        <v>238</v>
      </c>
    </row>
    <row r="11" spans="1:6" ht="12.6" customHeight="1" x14ac:dyDescent="0.25">
      <c r="A11" s="214" t="s">
        <v>219</v>
      </c>
      <c r="B11" s="215" t="s">
        <v>219</v>
      </c>
      <c r="C11" s="215" t="s">
        <v>232</v>
      </c>
      <c r="D11" s="215" t="s">
        <v>231</v>
      </c>
      <c r="E11" s="215" t="s">
        <v>243</v>
      </c>
      <c r="F11" s="216" t="s">
        <v>244</v>
      </c>
    </row>
    <row r="12" spans="1:6" x14ac:dyDescent="0.25">
      <c r="A12" s="171" t="s">
        <v>8</v>
      </c>
      <c r="B12" s="217">
        <f>+'[1]GVA &amp; labour productivity'!K73</f>
        <v>5.1203267302402988E-2</v>
      </c>
      <c r="C12" s="217">
        <f>(+'[1]GVA &amp; labour productivity'!K46)/100</f>
        <v>0.57304936305732479</v>
      </c>
      <c r="D12" s="217">
        <f>(+'[1]GVA &amp; labour productivity'!L46)/100</f>
        <v>0.55655192363320793</v>
      </c>
      <c r="E12" s="218">
        <f t="shared" ref="E12:E19" si="0">+D12-C12</f>
        <v>-1.6497439424116855E-2</v>
      </c>
      <c r="F12" s="219">
        <f t="shared" ref="F12:F18" si="1">+B12*C12</f>
        <v>2.9341999714095977E-2</v>
      </c>
    </row>
    <row r="13" spans="1:6" x14ac:dyDescent="0.25">
      <c r="A13" s="171" t="s">
        <v>233</v>
      </c>
      <c r="B13" s="217" t="e">
        <f>+'[1]GVA &amp; labour productivity'!K74</f>
        <v>#NUM!</v>
      </c>
      <c r="C13" s="217">
        <f>(+'[1]GVA &amp; labour productivity'!K47)/100</f>
        <v>2.0501592356687897E-2</v>
      </c>
      <c r="D13" s="217">
        <f>(+'[1]GVA &amp; labour productivity'!L47)/100</f>
        <v>2.2129013595603125E-2</v>
      </c>
      <c r="E13" s="218">
        <f t="shared" si="0"/>
        <v>1.6274212389152283E-3</v>
      </c>
      <c r="F13" s="219" t="e">
        <f t="shared" si="1"/>
        <v>#NUM!</v>
      </c>
    </row>
    <row r="14" spans="1:6" x14ac:dyDescent="0.25">
      <c r="A14" s="171" t="s">
        <v>199</v>
      </c>
      <c r="B14" s="217">
        <f>+'[1]GVA &amp; labour productivity'!K75</f>
        <v>1.1237228570893043E-2</v>
      </c>
      <c r="C14" s="217">
        <f>(+'[1]GVA &amp; labour productivity'!K48)/100</f>
        <v>9.375E-2</v>
      </c>
      <c r="D14" s="217">
        <f>(+'[1]GVA &amp; labour productivity'!L48)/100</f>
        <v>0.10341336418860284</v>
      </c>
      <c r="E14" s="218">
        <f t="shared" si="0"/>
        <v>9.6633641886028354E-3</v>
      </c>
      <c r="F14" s="219">
        <f t="shared" si="1"/>
        <v>1.0534901785212228E-3</v>
      </c>
    </row>
    <row r="15" spans="1:6" x14ac:dyDescent="0.25">
      <c r="A15" s="171" t="s">
        <v>200</v>
      </c>
      <c r="B15" s="217">
        <f>+'[1]GVA &amp; labour productivity'!K76</f>
        <v>4.5510657101046847E-2</v>
      </c>
      <c r="C15" s="217">
        <f>(+'[1]GVA &amp; labour productivity'!K49)/100</f>
        <v>3.3240445859872611E-2</v>
      </c>
      <c r="D15" s="217">
        <f>(+'[1]GVA &amp; labour productivity'!L49)/100</f>
        <v>4.0497541220711607E-2</v>
      </c>
      <c r="E15" s="218">
        <f t="shared" si="0"/>
        <v>7.2570953608389957E-3</v>
      </c>
      <c r="F15" s="219">
        <f t="shared" si="1"/>
        <v>1.5127945334145747E-3</v>
      </c>
    </row>
    <row r="16" spans="1:6" x14ac:dyDescent="0.25">
      <c r="A16" s="171" t="s">
        <v>201</v>
      </c>
      <c r="B16" s="217">
        <f>+'[1]GVA &amp; labour productivity'!K77</f>
        <v>-9.2209383770883724E-3</v>
      </c>
      <c r="C16" s="217">
        <f>(+'[1]GVA &amp; labour productivity'!K50)/100</f>
        <v>9.7730891719745222E-2</v>
      </c>
      <c r="D16" s="217">
        <f>(+'[1]GVA &amp; labour productivity'!L50)/100</f>
        <v>0.10023141452126121</v>
      </c>
      <c r="E16" s="218">
        <f t="shared" si="0"/>
        <v>2.5005228015159836E-3</v>
      </c>
      <c r="F16" s="219">
        <f t="shared" si="1"/>
        <v>-9.0117053008566695E-4</v>
      </c>
    </row>
    <row r="17" spans="1:6" x14ac:dyDescent="0.25">
      <c r="A17" s="175" t="s">
        <v>202</v>
      </c>
      <c r="B17" s="217">
        <f>+'[1]GVA &amp; labour productivity'!K78</f>
        <v>-2.3410879558644848E-2</v>
      </c>
      <c r="C17" s="217">
        <f>(+'[1]GVA &amp; labour productivity'!K51)/100</f>
        <v>2.0302547770700636E-2</v>
      </c>
      <c r="D17" s="217">
        <f>(+'[1]GVA &amp; labour productivity'!L51)/100</f>
        <v>2.126120914087359E-2</v>
      </c>
      <c r="E17" s="218">
        <f t="shared" si="0"/>
        <v>9.5866137017295433E-4</v>
      </c>
      <c r="F17" s="219">
        <f t="shared" si="1"/>
        <v>-4.7530050059350605E-4</v>
      </c>
    </row>
    <row r="18" spans="1:6" x14ac:dyDescent="0.25">
      <c r="A18" s="171" t="s">
        <v>203</v>
      </c>
      <c r="B18" s="217">
        <f>+'[1]GVA &amp; labour productivity'!K79</f>
        <v>2.6322968602715324E-2</v>
      </c>
      <c r="C18" s="217">
        <f>(+'[1]GVA &amp; labour productivity'!K52)/100</f>
        <v>0.1614251592356688</v>
      </c>
      <c r="D18" s="217">
        <f>(+'[1]GVA &amp; labour productivity'!L52)/100</f>
        <v>0.15591553369973965</v>
      </c>
      <c r="E18" s="218">
        <f t="shared" si="0"/>
        <v>-5.5096255359291524E-3</v>
      </c>
      <c r="F18" s="219">
        <f t="shared" si="1"/>
        <v>4.2491893982488319E-3</v>
      </c>
    </row>
    <row r="19" spans="1:6" s="37" customFormat="1" x14ac:dyDescent="0.25">
      <c r="A19" s="220" t="s">
        <v>29</v>
      </c>
      <c r="B19" s="221">
        <f>+'[1]GVA &amp; labour productivity'!K81</f>
        <v>2.9718326661621886E-2</v>
      </c>
      <c r="C19" s="221">
        <f>(+'[1]GVA &amp; labour productivity'!K54)/100</f>
        <v>1</v>
      </c>
      <c r="D19" s="221">
        <f>(+'[1]GVA &amp; labour productivity'!L54)/100</f>
        <v>1.0000000000000002</v>
      </c>
      <c r="E19" s="222">
        <f t="shared" si="0"/>
        <v>0</v>
      </c>
      <c r="F19" s="206" t="e">
        <f>SUM(F12:F18)</f>
        <v>#NUM!</v>
      </c>
    </row>
    <row r="20" spans="1:6" x14ac:dyDescent="0.25">
      <c r="A20" s="85"/>
      <c r="B20" s="223"/>
      <c r="C20" s="223"/>
      <c r="D20" s="223"/>
      <c r="E20" s="85"/>
      <c r="F20" s="85"/>
    </row>
    <row r="21" spans="1:6" ht="14.4" x14ac:dyDescent="0.25">
      <c r="A21" s="224" t="s">
        <v>220</v>
      </c>
      <c r="B21" s="215" t="s">
        <v>220</v>
      </c>
      <c r="C21" s="215">
        <v>2000</v>
      </c>
      <c r="D21" s="215">
        <v>2005</v>
      </c>
      <c r="E21" s="215" t="s">
        <v>245</v>
      </c>
      <c r="F21" s="216" t="s">
        <v>244</v>
      </c>
    </row>
    <row r="22" spans="1:6" x14ac:dyDescent="0.25">
      <c r="A22" s="171" t="s">
        <v>8</v>
      </c>
      <c r="B22" s="217">
        <f>+'[1]GVA &amp; labour productivity'!L73</f>
        <v>1.0036253879230461E-2</v>
      </c>
      <c r="C22" s="217">
        <f>(+'[1]GVA &amp; labour productivity'!L46)/100</f>
        <v>0.55655192363320793</v>
      </c>
      <c r="D22" s="217">
        <f>(+'[1]GVA &amp; labour productivity'!M46)/100</f>
        <v>0.52628324056895481</v>
      </c>
      <c r="E22" s="218">
        <f>+D22-C22</f>
        <v>-3.0268683064253121E-2</v>
      </c>
      <c r="F22" s="219">
        <f>+B22*C22</f>
        <v>5.5856964025569585E-3</v>
      </c>
    </row>
    <row r="23" spans="1:6" x14ac:dyDescent="0.25">
      <c r="A23" s="171" t="s">
        <v>233</v>
      </c>
      <c r="B23" s="217">
        <f>+'[1]GVA &amp; labour productivity'!L74</f>
        <v>9.7899285245042877E-2</v>
      </c>
      <c r="C23" s="217">
        <f>(+'[1]GVA &amp; labour productivity'!L47)/100</f>
        <v>2.2129013595603125E-2</v>
      </c>
      <c r="D23" s="217">
        <f>(+'[1]GVA &amp; labour productivity'!M47)/100</f>
        <v>2.4118738404452687E-2</v>
      </c>
      <c r="E23" s="218">
        <f t="shared" ref="E23:E29" si="2">+D23-C23</f>
        <v>1.989724808849562E-3</v>
      </c>
      <c r="F23" s="219">
        <f t="shared" ref="F23:F28" si="3">+B23*C23</f>
        <v>2.1664146141873821E-3</v>
      </c>
    </row>
    <row r="24" spans="1:6" x14ac:dyDescent="0.25">
      <c r="A24" s="171" t="s">
        <v>199</v>
      </c>
      <c r="B24" s="217">
        <f>+'[1]GVA &amp; labour productivity'!L75</f>
        <v>5.918346813737041E-2</v>
      </c>
      <c r="C24" s="217">
        <f>(+'[1]GVA &amp; labour productivity'!L48)/100</f>
        <v>0.10341336418860284</v>
      </c>
      <c r="D24" s="217">
        <f>(+'[1]GVA &amp; labour productivity'!M48)/100</f>
        <v>9.969078540507112E-2</v>
      </c>
      <c r="E24" s="218">
        <f t="shared" si="2"/>
        <v>-3.7225787835317159E-3</v>
      </c>
      <c r="F24" s="219">
        <f t="shared" si="3"/>
        <v>6.120361544434458E-3</v>
      </c>
    </row>
    <row r="25" spans="1:6" x14ac:dyDescent="0.25">
      <c r="A25" s="171" t="s">
        <v>200</v>
      </c>
      <c r="B25" s="217">
        <f>+'[1]GVA &amp; labour productivity'!L76</f>
        <v>0.10270629318226554</v>
      </c>
      <c r="C25" s="217">
        <f>(+'[1]GVA &amp; labour productivity'!L49)/100</f>
        <v>4.0497541220711607E-2</v>
      </c>
      <c r="D25" s="217">
        <f>(+'[1]GVA &amp; labour productivity'!M49)/100</f>
        <v>4.7000618429189858E-2</v>
      </c>
      <c r="E25" s="218">
        <f t="shared" si="2"/>
        <v>6.5030772084782515E-3</v>
      </c>
      <c r="F25" s="219">
        <f t="shared" si="3"/>
        <v>4.1593523417752902E-3</v>
      </c>
    </row>
    <row r="26" spans="1:6" x14ac:dyDescent="0.25">
      <c r="A26" s="171" t="s">
        <v>201</v>
      </c>
      <c r="B26" s="217">
        <f>+'[1]GVA &amp; labour productivity'!L77</f>
        <v>-8.3873496737189024E-3</v>
      </c>
      <c r="C26" s="217">
        <f>(+'[1]GVA &amp; labour productivity'!L50)/100</f>
        <v>0.10023141452126121</v>
      </c>
      <c r="D26" s="217">
        <f>(+'[1]GVA &amp; labour productivity'!M50)/100</f>
        <v>0.10513296227581942</v>
      </c>
      <c r="E26" s="218">
        <f t="shared" si="2"/>
        <v>4.9015477545582137E-3</v>
      </c>
      <c r="F26" s="219">
        <f t="shared" si="3"/>
        <v>-8.4067592188128424E-4</v>
      </c>
    </row>
    <row r="27" spans="1:6" x14ac:dyDescent="0.25">
      <c r="A27" s="175" t="s">
        <v>202</v>
      </c>
      <c r="B27" s="217">
        <f>+'[1]GVA &amp; labour productivity'!L78</f>
        <v>6.8020505730917113E-2</v>
      </c>
      <c r="C27" s="217">
        <f>(+'[1]GVA &amp; labour productivity'!L51)/100</f>
        <v>2.126120914087359E-2</v>
      </c>
      <c r="D27" s="217">
        <f>(+'[1]GVA &amp; labour productivity'!M51)/100</f>
        <v>2.3376623376623374E-2</v>
      </c>
      <c r="E27" s="218">
        <f t="shared" si="2"/>
        <v>2.1154142357497838E-3</v>
      </c>
      <c r="F27" s="219">
        <f t="shared" si="3"/>
        <v>1.4461981982130195E-3</v>
      </c>
    </row>
    <row r="28" spans="1:6" x14ac:dyDescent="0.25">
      <c r="A28" s="171" t="s">
        <v>203</v>
      </c>
      <c r="B28" s="217">
        <f>+'[1]GVA &amp; labour productivity'!L79</f>
        <v>2.4921669312690353E-2</v>
      </c>
      <c r="C28" s="217">
        <f>(+'[1]GVA &amp; labour productivity'!L52)/100</f>
        <v>0.15591553369973965</v>
      </c>
      <c r="D28" s="217">
        <f>(+'[1]GVA &amp; labour productivity'!M52)/100</f>
        <v>0.17439703153988867</v>
      </c>
      <c r="E28" s="218">
        <f t="shared" si="2"/>
        <v>1.8481497840149019E-2</v>
      </c>
      <c r="F28" s="219">
        <f t="shared" si="3"/>
        <v>3.8856753715765403E-3</v>
      </c>
    </row>
    <row r="29" spans="1:6" s="37" customFormat="1" x14ac:dyDescent="0.25">
      <c r="A29" s="220" t="s">
        <v>29</v>
      </c>
      <c r="B29" s="221">
        <f>+'[1]GVA &amp; labour productivity'!L81</f>
        <v>3.4354418286122845E-2</v>
      </c>
      <c r="C29" s="221">
        <f>(+'[1]GVA &amp; labour productivity'!L54)/100</f>
        <v>1.0000000000000002</v>
      </c>
      <c r="D29" s="221">
        <f>(+'[1]GVA &amp; labour productivity'!M54)/100</f>
        <v>1</v>
      </c>
      <c r="E29" s="225">
        <f t="shared" si="2"/>
        <v>0</v>
      </c>
      <c r="F29" s="226">
        <f>SUM(F22:F28)</f>
        <v>2.2523022550862359E-2</v>
      </c>
    </row>
    <row r="30" spans="1:6" x14ac:dyDescent="0.25">
      <c r="A30" s="85"/>
      <c r="B30" s="223"/>
      <c r="C30" s="223"/>
      <c r="D30" s="223"/>
      <c r="E30" s="202"/>
      <c r="F30" s="202"/>
    </row>
    <row r="31" spans="1:6" ht="14.4" x14ac:dyDescent="0.25">
      <c r="A31" s="224" t="s">
        <v>221</v>
      </c>
      <c r="B31" s="215" t="s">
        <v>221</v>
      </c>
      <c r="C31" s="215">
        <v>2005</v>
      </c>
      <c r="D31" s="215">
        <v>2010</v>
      </c>
      <c r="E31" s="215" t="s">
        <v>246</v>
      </c>
      <c r="F31" s="216" t="s">
        <v>244</v>
      </c>
    </row>
    <row r="32" spans="1:6" x14ac:dyDescent="0.25">
      <c r="A32" s="171" t="s">
        <v>8</v>
      </c>
      <c r="B32" s="217">
        <f>+'[1]GVA &amp; labour productivity'!M73</f>
        <v>4.6467108660280587E-2</v>
      </c>
      <c r="C32" s="217">
        <f>(+'[1]GVA &amp; labour productivity'!M46)/100</f>
        <v>0.52628324056895481</v>
      </c>
      <c r="D32" s="217">
        <f>(+'[1]GVA &amp; labour productivity'!N46)/100</f>
        <v>0.50228310502283102</v>
      </c>
      <c r="E32" s="218">
        <f>+D32-C32</f>
        <v>-2.4000135546123791E-2</v>
      </c>
      <c r="F32" s="219">
        <f>+B32*C32</f>
        <v>2.4454860525602213E-2</v>
      </c>
    </row>
    <row r="33" spans="1:6" x14ac:dyDescent="0.25">
      <c r="A33" s="171" t="s">
        <v>233</v>
      </c>
      <c r="B33" s="217">
        <f>+'[1]GVA &amp; labour productivity'!M74</f>
        <v>5.4338905689852668E-2</v>
      </c>
      <c r="C33" s="217">
        <f>(+'[1]GVA &amp; labour productivity'!M47)/100</f>
        <v>2.4118738404452687E-2</v>
      </c>
      <c r="D33" s="217">
        <f>(+'[1]GVA &amp; labour productivity'!N47)/100</f>
        <v>2.3574386747371775E-2</v>
      </c>
      <c r="E33" s="218">
        <f t="shared" ref="E33:E39" si="4">+D33-C33</f>
        <v>-5.4435165708091246E-4</v>
      </c>
      <c r="F33" s="219">
        <f t="shared" ref="F33:F38" si="5">+B33*C33</f>
        <v>1.3105858515177822E-3</v>
      </c>
    </row>
    <row r="34" spans="1:6" x14ac:dyDescent="0.25">
      <c r="A34" s="171" t="s">
        <v>199</v>
      </c>
      <c r="B34" s="217">
        <f>+'[1]GVA &amp; labour productivity'!M75</f>
        <v>6.0128080166117925E-2</v>
      </c>
      <c r="C34" s="217">
        <f>(+'[1]GVA &amp; labour productivity'!M48)/100</f>
        <v>9.969078540507112E-2</v>
      </c>
      <c r="D34" s="217">
        <f>(+'[1]GVA &amp; labour productivity'!N48)/100</f>
        <v>9.2067537432303281E-2</v>
      </c>
      <c r="E34" s="218">
        <f t="shared" si="4"/>
        <v>-7.6232479727678382E-3</v>
      </c>
      <c r="F34" s="219">
        <f t="shared" si="5"/>
        <v>5.9942155366593747E-3</v>
      </c>
    </row>
    <row r="35" spans="1:6" x14ac:dyDescent="0.25">
      <c r="A35" s="171" t="s">
        <v>200</v>
      </c>
      <c r="B35" s="217">
        <f>+'[1]GVA &amp; labour productivity'!M76</f>
        <v>-9.8440967764421572E-3</v>
      </c>
      <c r="C35" s="217">
        <f>(+'[1]GVA &amp; labour productivity'!M49)/100</f>
        <v>4.7000618429189858E-2</v>
      </c>
      <c r="D35" s="217">
        <f>(+'[1]GVA &amp; labour productivity'!N49)/100</f>
        <v>5.7555484761601362E-2</v>
      </c>
      <c r="E35" s="218">
        <f t="shared" si="4"/>
        <v>1.0554866332411504E-2</v>
      </c>
      <c r="F35" s="219">
        <f t="shared" si="5"/>
        <v>-4.6267863636957575E-4</v>
      </c>
    </row>
    <row r="36" spans="1:6" x14ac:dyDescent="0.25">
      <c r="A36" s="171" t="s">
        <v>201</v>
      </c>
      <c r="B36" s="217">
        <f>+'[1]GVA &amp; labour productivity'!M77</f>
        <v>1.6302392529094156E-2</v>
      </c>
      <c r="C36" s="217">
        <f>(+'[1]GVA &amp; labour productivity'!M50)/100</f>
        <v>0.10513296227581942</v>
      </c>
      <c r="D36" s="217">
        <f>(+'[1]GVA &amp; labour productivity'!N50)/100</f>
        <v>0.1095890410958904</v>
      </c>
      <c r="E36" s="218">
        <f t="shared" si="4"/>
        <v>4.4560788200709855E-3</v>
      </c>
      <c r="F36" s="219">
        <f t="shared" si="5"/>
        <v>1.7139188187668562E-3</v>
      </c>
    </row>
    <row r="37" spans="1:6" x14ac:dyDescent="0.25">
      <c r="A37" s="175" t="s">
        <v>202</v>
      </c>
      <c r="B37" s="217">
        <f>+'[1]GVA &amp; labour productivity'!M78</f>
        <v>7.0752938595426418E-3</v>
      </c>
      <c r="C37" s="217">
        <f>(+'[1]GVA &amp; labour productivity'!M51)/100</f>
        <v>2.3376623376623374E-2</v>
      </c>
      <c r="D37" s="217">
        <f>(+'[1]GVA &amp; labour productivity'!N51)/100</f>
        <v>2.6972496548794734E-2</v>
      </c>
      <c r="E37" s="218">
        <f t="shared" si="4"/>
        <v>3.5958731721713599E-3</v>
      </c>
      <c r="F37" s="219">
        <f t="shared" si="5"/>
        <v>1.6539647983346433E-4</v>
      </c>
    </row>
    <row r="38" spans="1:6" x14ac:dyDescent="0.25">
      <c r="A38" s="171" t="s">
        <v>203</v>
      </c>
      <c r="B38" s="217">
        <f>+'[1]GVA &amp; labour productivity'!M79</f>
        <v>1.9590088991226828E-2</v>
      </c>
      <c r="C38" s="217">
        <f>(+'[1]GVA &amp; labour productivity'!M52)/100</f>
        <v>0.17439703153988867</v>
      </c>
      <c r="D38" s="217">
        <f>(+'[1]GVA &amp; labour productivity'!N52)/100</f>
        <v>0.18795794839120739</v>
      </c>
      <c r="E38" s="218">
        <f t="shared" si="4"/>
        <v>1.3560916851318716E-2</v>
      </c>
      <c r="F38" s="219">
        <f t="shared" si="5"/>
        <v>3.4164533676722111E-3</v>
      </c>
    </row>
    <row r="39" spans="1:6" s="37" customFormat="1" x14ac:dyDescent="0.25">
      <c r="A39" s="220" t="s">
        <v>29</v>
      </c>
      <c r="B39" s="221">
        <f>+'[1]GVA &amp; labour productivity'!M81</f>
        <v>3.6131655879822366E-2</v>
      </c>
      <c r="C39" s="221">
        <f>(+'[1]GVA &amp; labour productivity'!M54)/100</f>
        <v>1</v>
      </c>
      <c r="D39" s="221">
        <f>(+'[1]GVA &amp; labour productivity'!N54)/100</f>
        <v>1</v>
      </c>
      <c r="E39" s="222">
        <f t="shared" si="4"/>
        <v>0</v>
      </c>
      <c r="F39" s="206">
        <f>SUM(F32:F38)</f>
        <v>3.6592751943682326E-2</v>
      </c>
    </row>
    <row r="40" spans="1:6" x14ac:dyDescent="0.25">
      <c r="A40" s="85"/>
      <c r="B40" s="223"/>
      <c r="C40" s="223"/>
      <c r="D40" s="223"/>
      <c r="E40" s="203"/>
      <c r="F40" s="227"/>
    </row>
    <row r="41" spans="1:6" ht="14.4" x14ac:dyDescent="0.25">
      <c r="A41" s="224" t="s">
        <v>222</v>
      </c>
      <c r="B41" s="215" t="s">
        <v>222</v>
      </c>
      <c r="C41" s="215">
        <v>2010</v>
      </c>
      <c r="D41" s="215">
        <v>2013</v>
      </c>
      <c r="E41" s="215" t="s">
        <v>247</v>
      </c>
      <c r="F41" s="216" t="s">
        <v>244</v>
      </c>
    </row>
    <row r="42" spans="1:6" x14ac:dyDescent="0.25">
      <c r="A42" s="171" t="s">
        <v>8</v>
      </c>
      <c r="B42" s="217">
        <f>+'[1]GVA &amp; labour productivity'!N73</f>
        <v>-5.8348844796856869E-2</v>
      </c>
      <c r="C42" s="217">
        <f>(+'[1]GVA &amp; labour productivity'!N46)/100</f>
        <v>0.50228310502283102</v>
      </c>
      <c r="D42" s="217">
        <f>(+'[1]GVA &amp; labour productivity'!O46)/100</f>
        <v>0.52687224669603527</v>
      </c>
      <c r="E42" s="218">
        <f>+D42-C42</f>
        <v>2.4589141673204251E-2</v>
      </c>
      <c r="F42" s="219">
        <f>+B42*C42</f>
        <v>-2.9307638939060528E-2</v>
      </c>
    </row>
    <row r="43" spans="1:6" x14ac:dyDescent="0.25">
      <c r="A43" s="171" t="s">
        <v>233</v>
      </c>
      <c r="B43" s="217">
        <f>+'[1]GVA &amp; labour productivity'!N74</f>
        <v>-0.46248018052900242</v>
      </c>
      <c r="C43" s="217">
        <f>(+'[1]GVA &amp; labour productivity'!N47)/100</f>
        <v>2.3574386747371775E-2</v>
      </c>
      <c r="D43" s="217">
        <f>(+'[1]GVA &amp; labour productivity'!O47)/100</f>
        <v>2.3984336759667158E-2</v>
      </c>
      <c r="E43" s="218">
        <f t="shared" ref="E43:E49" si="6">+D43-C43</f>
        <v>4.0995001229538267E-4</v>
      </c>
      <c r="F43" s="219">
        <f t="shared" ref="F43:F48" si="7">+B43*C43</f>
        <v>-1.090268663878502E-2</v>
      </c>
    </row>
    <row r="44" spans="1:6" x14ac:dyDescent="0.25">
      <c r="A44" s="171" t="s">
        <v>199</v>
      </c>
      <c r="B44" s="217">
        <f>+'[1]GVA &amp; labour productivity'!N75</f>
        <v>-6.6039922441361365E-2</v>
      </c>
      <c r="C44" s="217">
        <f>(+'[1]GVA &amp; labour productivity'!N48)/100</f>
        <v>9.2067537432303281E-2</v>
      </c>
      <c r="D44" s="217">
        <f>(+'[1]GVA &amp; labour productivity'!O48)/100</f>
        <v>9.6133137542829192E-2</v>
      </c>
      <c r="E44" s="218">
        <f t="shared" si="6"/>
        <v>4.0656001105259104E-3</v>
      </c>
      <c r="F44" s="219">
        <f t="shared" si="7"/>
        <v>-6.0801330313964433E-3</v>
      </c>
    </row>
    <row r="45" spans="1:6" x14ac:dyDescent="0.25">
      <c r="A45" s="171" t="s">
        <v>200</v>
      </c>
      <c r="B45" s="217">
        <f>+'[1]GVA &amp; labour productivity'!N76</f>
        <v>-0.11797437563126989</v>
      </c>
      <c r="C45" s="217">
        <f>(+'[1]GVA &amp; labour productivity'!N49)/100</f>
        <v>5.7555484761601362E-2</v>
      </c>
      <c r="D45" s="217">
        <f>(+'[1]GVA &amp; labour productivity'!O49)/100</f>
        <v>5.2080274106705821E-2</v>
      </c>
      <c r="E45" s="218">
        <f t="shared" si="6"/>
        <v>-5.4752106548955418E-3</v>
      </c>
      <c r="F45" s="219">
        <f t="shared" si="7"/>
        <v>-6.7900723789049893E-3</v>
      </c>
    </row>
    <row r="46" spans="1:6" x14ac:dyDescent="0.25">
      <c r="A46" s="171" t="s">
        <v>201</v>
      </c>
      <c r="B46" s="217">
        <f>+'[1]GVA &amp; labour productivity'!N77</f>
        <v>-5.1720170613777983E-2</v>
      </c>
      <c r="C46" s="217">
        <f>(+'[1]GVA &amp; labour productivity'!N50)/100</f>
        <v>0.1095890410958904</v>
      </c>
      <c r="D46" s="217">
        <f>(+'[1]GVA &amp; labour productivity'!O50)/100</f>
        <v>0.10484581497797357</v>
      </c>
      <c r="E46" s="218">
        <f t="shared" si="6"/>
        <v>-4.7432261179168322E-3</v>
      </c>
      <c r="F46" s="219">
        <f t="shared" si="7"/>
        <v>-5.6679639028797786E-3</v>
      </c>
    </row>
    <row r="47" spans="1:6" x14ac:dyDescent="0.25">
      <c r="A47" s="175" t="s">
        <v>202</v>
      </c>
      <c r="B47" s="217">
        <f>+'[1]GVA &amp; labour productivity'!N78</f>
        <v>-5.7491644737419079E-2</v>
      </c>
      <c r="C47" s="217">
        <f>(+'[1]GVA &amp; labour productivity'!N51)/100</f>
        <v>2.6972496548794734E-2</v>
      </c>
      <c r="D47" s="217">
        <f>(+'[1]GVA &amp; labour productivity'!O51)/100</f>
        <v>2.4473813020068527E-2</v>
      </c>
      <c r="E47" s="218">
        <f t="shared" si="6"/>
        <v>-2.4986835287262067E-3</v>
      </c>
      <c r="F47" s="219">
        <f t="shared" si="7"/>
        <v>-1.550693189264569E-3</v>
      </c>
    </row>
    <row r="48" spans="1:6" x14ac:dyDescent="0.25">
      <c r="A48" s="171" t="s">
        <v>203</v>
      </c>
      <c r="B48" s="217">
        <f>+'[1]GVA &amp; labour productivity'!N79</f>
        <v>-0.16237589234490024</v>
      </c>
      <c r="C48" s="217">
        <f>(+'[1]GVA &amp; labour productivity'!N52)/100</f>
        <v>0.18795794839120739</v>
      </c>
      <c r="D48" s="217">
        <f>(+'[1]GVA &amp; labour productivity'!O52)/100</f>
        <v>0.17161037689672048</v>
      </c>
      <c r="E48" s="218">
        <f t="shared" si="6"/>
        <v>-1.6347571494486901E-2</v>
      </c>
      <c r="F48" s="219">
        <f t="shared" si="7"/>
        <v>-3.0519839593339006E-2</v>
      </c>
    </row>
    <row r="49" spans="1:6" s="37" customFormat="1" x14ac:dyDescent="0.25">
      <c r="A49" s="220" t="s">
        <v>29</v>
      </c>
      <c r="B49" s="221">
        <f>+'[1]GVA &amp; labour productivity'!N81</f>
        <v>-0.10562123378244404</v>
      </c>
      <c r="C49" s="221">
        <f>(+'[1]GVA &amp; labour productivity'!N54)/100</f>
        <v>1</v>
      </c>
      <c r="D49" s="221">
        <f>(+'[1]GVA &amp; labour productivity'!O54)/100</f>
        <v>1</v>
      </c>
      <c r="E49" s="222">
        <f t="shared" si="6"/>
        <v>0</v>
      </c>
      <c r="F49" s="206">
        <f>SUM(F42:F48)</f>
        <v>-9.0819027673630329E-2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topLeftCell="A10" workbookViewId="0"/>
  </sheetViews>
  <sheetFormatPr defaultRowHeight="12" x14ac:dyDescent="0.25"/>
  <cols>
    <col min="2" max="2" width="29.5703125" customWidth="1"/>
    <col min="3" max="6" width="14.140625" customWidth="1"/>
    <col min="7" max="7" width="6.42578125" customWidth="1"/>
  </cols>
  <sheetData>
    <row r="1" spans="1:16" ht="14.4" x14ac:dyDescent="0.25">
      <c r="A1" s="228" t="s">
        <v>248</v>
      </c>
    </row>
    <row r="2" spans="1:16" x14ac:dyDescent="0.25">
      <c r="A2" s="28" t="s">
        <v>225</v>
      </c>
    </row>
    <row r="3" spans="1:16" x14ac:dyDescent="0.25">
      <c r="A3" s="28"/>
    </row>
    <row r="4" spans="1:16" x14ac:dyDescent="0.25">
      <c r="A4" s="229"/>
      <c r="B4" s="230"/>
      <c r="C4" s="229"/>
      <c r="D4" s="229" t="s">
        <v>249</v>
      </c>
      <c r="E4" s="229"/>
      <c r="F4" s="229"/>
    </row>
    <row r="5" spans="1:16" ht="48" x14ac:dyDescent="0.25">
      <c r="A5" s="231" t="s">
        <v>250</v>
      </c>
      <c r="B5" s="232" t="s">
        <v>251</v>
      </c>
      <c r="C5" s="233" t="s">
        <v>252</v>
      </c>
      <c r="D5" s="233" t="s">
        <v>253</v>
      </c>
      <c r="E5" s="233" t="s">
        <v>254</v>
      </c>
      <c r="F5" s="233" t="s">
        <v>253</v>
      </c>
      <c r="H5" s="231"/>
      <c r="I5" s="231" t="s">
        <v>203</v>
      </c>
      <c r="J5" s="234" t="s">
        <v>200</v>
      </c>
      <c r="K5" s="231" t="s">
        <v>8</v>
      </c>
      <c r="L5" s="231" t="s">
        <v>233</v>
      </c>
      <c r="M5" s="234" t="s">
        <v>199</v>
      </c>
      <c r="N5" s="231" t="s">
        <v>201</v>
      </c>
      <c r="O5" s="234" t="s">
        <v>202</v>
      </c>
      <c r="P5" s="231"/>
    </row>
    <row r="6" spans="1:16" x14ac:dyDescent="0.25">
      <c r="A6" s="97">
        <v>7</v>
      </c>
      <c r="B6" s="171" t="s">
        <v>203</v>
      </c>
      <c r="C6" s="235">
        <f>(VLOOKUP($A6,'GVA &amp; labour productivity'!$C$46:$O$52,13,FALSE)/100)</f>
        <v>0.17161037689672048</v>
      </c>
      <c r="D6" s="236">
        <f>VLOOKUP(A6,'GVA &amp; labour productivity'!$C$59:$O$65,13,FALSE)</f>
        <v>0.65536625681925209</v>
      </c>
      <c r="E6" s="237">
        <f>+C6</f>
        <v>0.17161037689672048</v>
      </c>
      <c r="F6" s="238">
        <f>+D6</f>
        <v>0.65536625681925209</v>
      </c>
      <c r="G6" s="239"/>
      <c r="H6" s="240">
        <v>0</v>
      </c>
      <c r="I6" s="241">
        <v>0</v>
      </c>
      <c r="J6" s="241"/>
      <c r="K6" s="241"/>
      <c r="L6" s="241"/>
      <c r="M6" s="241"/>
      <c r="N6" s="241"/>
      <c r="O6" s="241"/>
      <c r="P6" s="241">
        <v>0</v>
      </c>
    </row>
    <row r="7" spans="1:16" x14ac:dyDescent="0.25">
      <c r="A7" s="97">
        <v>4</v>
      </c>
      <c r="B7" s="171" t="s">
        <v>200</v>
      </c>
      <c r="C7" s="235">
        <f>(VLOOKUP($A7,'GVA &amp; labour productivity'!$C$46:$O$52,13,FALSE)/100)</f>
        <v>5.2080274106705821E-2</v>
      </c>
      <c r="D7" s="236">
        <f>VLOOKUP(A7,'GVA &amp; labour productivity'!$C$59:$O$65,13,FALSE)</f>
        <v>0.74806339473335126</v>
      </c>
      <c r="E7" s="237">
        <f t="shared" ref="E7:E12" si="0">+E6+C7</f>
        <v>0.22369065100342631</v>
      </c>
      <c r="F7" s="238">
        <f t="shared" ref="F7:F12" si="1">+D7</f>
        <v>0.74806339473335126</v>
      </c>
      <c r="G7" s="239"/>
      <c r="H7" s="240">
        <v>0</v>
      </c>
      <c r="I7" s="242">
        <f>+$F$6</f>
        <v>0.65536625681925209</v>
      </c>
      <c r="J7" s="241"/>
      <c r="K7" s="241"/>
      <c r="L7" s="241"/>
      <c r="M7" s="241"/>
      <c r="N7" s="241"/>
      <c r="O7" s="241"/>
      <c r="P7" s="241">
        <v>0</v>
      </c>
    </row>
    <row r="8" spans="1:16" x14ac:dyDescent="0.25">
      <c r="A8" s="97">
        <v>1</v>
      </c>
      <c r="B8" s="171" t="s">
        <v>8</v>
      </c>
      <c r="C8" s="235">
        <f>(VLOOKUP($A8,'GVA &amp; labour productivity'!$C$46:$O$52,13,FALSE)/100)</f>
        <v>0.52687224669603527</v>
      </c>
      <c r="D8" s="236">
        <f>VLOOKUP(A8,'GVA &amp; labour productivity'!$C$59:$O$65,13,FALSE)</f>
        <v>0.8048835375026735</v>
      </c>
      <c r="E8" s="237">
        <f t="shared" si="0"/>
        <v>0.75056289769946161</v>
      </c>
      <c r="F8" s="238">
        <f t="shared" si="1"/>
        <v>0.8048835375026735</v>
      </c>
      <c r="G8" s="239"/>
      <c r="H8" s="240">
        <f>AVERAGE(H7,H9)</f>
        <v>8.5805188448360248</v>
      </c>
      <c r="I8" s="242">
        <f>+$F$6</f>
        <v>0.65536625681925209</v>
      </c>
      <c r="J8" s="241"/>
      <c r="K8" s="241"/>
      <c r="L8" s="241"/>
      <c r="M8" s="241"/>
      <c r="N8" s="241"/>
      <c r="O8" s="241"/>
      <c r="P8" s="241">
        <v>0</v>
      </c>
    </row>
    <row r="9" spans="1:16" x14ac:dyDescent="0.25">
      <c r="A9" s="97">
        <v>2</v>
      </c>
      <c r="B9" s="171" t="s">
        <v>233</v>
      </c>
      <c r="C9" s="235">
        <f>(VLOOKUP($A9,'GVA &amp; labour productivity'!$C$46:$O$52,13,FALSE)/100)</f>
        <v>2.3984336759667158E-2</v>
      </c>
      <c r="D9" s="236">
        <f>VLOOKUP(A9,'GVA &amp; labour productivity'!$C$59:$O$65,13,FALSE)</f>
        <v>0.92165314003413823</v>
      </c>
      <c r="E9" s="237">
        <f t="shared" si="0"/>
        <v>0.77454723445912876</v>
      </c>
      <c r="F9" s="238">
        <f t="shared" si="1"/>
        <v>0.92165314003413823</v>
      </c>
      <c r="G9" s="239"/>
      <c r="H9" s="240">
        <f>+$E$6*100</f>
        <v>17.16103768967205</v>
      </c>
      <c r="I9" s="242">
        <f>+$F$6</f>
        <v>0.65536625681925209</v>
      </c>
      <c r="J9" s="241">
        <v>0</v>
      </c>
      <c r="K9" s="241"/>
      <c r="L9" s="241"/>
      <c r="M9" s="241"/>
      <c r="N9" s="241"/>
      <c r="O9" s="241"/>
      <c r="P9" s="241">
        <v>0</v>
      </c>
    </row>
    <row r="10" spans="1:16" x14ac:dyDescent="0.25">
      <c r="A10" s="97">
        <v>3</v>
      </c>
      <c r="B10" s="171" t="s">
        <v>199</v>
      </c>
      <c r="C10" s="235">
        <f>(VLOOKUP($A10,'GVA &amp; labour productivity'!$C$46:$O$52,13,FALSE)/100)</f>
        <v>9.6133137542829192E-2</v>
      </c>
      <c r="D10" s="236">
        <f>VLOOKUP(A10,'GVA &amp; labour productivity'!$C$59:$O$65,13,FALSE)</f>
        <v>0.99351617064872322</v>
      </c>
      <c r="E10" s="237">
        <f t="shared" si="0"/>
        <v>0.87068037200195791</v>
      </c>
      <c r="F10" s="238">
        <f t="shared" si="1"/>
        <v>0.99351617064872322</v>
      </c>
      <c r="G10" s="239"/>
      <c r="H10" s="240">
        <f>+$E$6*100</f>
        <v>17.16103768967205</v>
      </c>
      <c r="I10" s="241">
        <v>0</v>
      </c>
      <c r="J10" s="243">
        <f>+$F$7</f>
        <v>0.74806339473335126</v>
      </c>
      <c r="K10" s="241"/>
      <c r="L10" s="241"/>
      <c r="M10" s="241"/>
      <c r="N10" s="241"/>
      <c r="O10" s="241"/>
      <c r="P10" s="241">
        <v>0</v>
      </c>
    </row>
    <row r="11" spans="1:16" x14ac:dyDescent="0.25">
      <c r="A11" s="97">
        <v>5</v>
      </c>
      <c r="B11" s="171" t="s">
        <v>201</v>
      </c>
      <c r="C11" s="235">
        <f>(VLOOKUP($A11,'GVA &amp; labour productivity'!$C$46:$O$52,13,FALSE)/100)</f>
        <v>0.10484581497797357</v>
      </c>
      <c r="D11" s="236">
        <f>VLOOKUP(A11,'GVA &amp; labour productivity'!$C$59:$O$65,13,FALSE)</f>
        <v>1.5700912846620525</v>
      </c>
      <c r="E11" s="237">
        <f t="shared" si="0"/>
        <v>0.97552618697993143</v>
      </c>
      <c r="F11" s="238">
        <f t="shared" si="1"/>
        <v>1.5700912846620525</v>
      </c>
      <c r="G11" s="239"/>
      <c r="H11" s="240">
        <f>AVERAGE(H10,H12)</f>
        <v>19.76505139500734</v>
      </c>
      <c r="I11" s="241"/>
      <c r="J11" s="243">
        <f>+$F$7</f>
        <v>0.74806339473335126</v>
      </c>
      <c r="K11" s="241"/>
      <c r="L11" s="241"/>
      <c r="M11" s="241"/>
      <c r="N11" s="241"/>
      <c r="O11" s="241"/>
      <c r="P11" s="241">
        <v>0</v>
      </c>
    </row>
    <row r="12" spans="1:16" x14ac:dyDescent="0.25">
      <c r="A12" s="97">
        <v>6</v>
      </c>
      <c r="B12" s="175" t="s">
        <v>202</v>
      </c>
      <c r="C12" s="235">
        <f>(VLOOKUP($A12,'GVA &amp; labour productivity'!$C$46:$O$52,13,FALSE)/100)</f>
        <v>2.4473813020068527E-2</v>
      </c>
      <c r="D12" s="236">
        <f>VLOOKUP(A12,'GVA &amp; labour productivity'!$C$59:$O$65,13,FALSE)</f>
        <v>5.813137448799405</v>
      </c>
      <c r="E12" s="237">
        <f t="shared" si="0"/>
        <v>1</v>
      </c>
      <c r="F12" s="238">
        <f t="shared" si="1"/>
        <v>5.813137448799405</v>
      </c>
      <c r="G12" s="239"/>
      <c r="H12" s="240">
        <f>+$E$7*100</f>
        <v>22.369065100342631</v>
      </c>
      <c r="I12" s="241"/>
      <c r="J12" s="243">
        <f>+$F$7</f>
        <v>0.74806339473335126</v>
      </c>
      <c r="K12" s="241">
        <v>0</v>
      </c>
      <c r="L12" s="241"/>
      <c r="M12" s="241"/>
      <c r="N12" s="241"/>
      <c r="O12" s="241"/>
      <c r="P12" s="241">
        <v>0</v>
      </c>
    </row>
    <row r="13" spans="1:16" x14ac:dyDescent="0.25">
      <c r="A13" s="97"/>
      <c r="B13" s="244"/>
      <c r="C13" s="235">
        <f>SUM(C6:C12)</f>
        <v>1</v>
      </c>
      <c r="D13" s="236"/>
      <c r="E13" s="235"/>
      <c r="F13" s="236"/>
      <c r="H13" s="240">
        <f>+$E$7*100</f>
        <v>22.369065100342631</v>
      </c>
      <c r="I13" s="241"/>
      <c r="J13" s="241">
        <v>0</v>
      </c>
      <c r="K13" s="245">
        <f>+$F$8</f>
        <v>0.8048835375026735</v>
      </c>
      <c r="L13" s="241"/>
      <c r="M13" s="241"/>
      <c r="N13" s="241"/>
      <c r="O13" s="241"/>
      <c r="P13" s="241">
        <v>0</v>
      </c>
    </row>
    <row r="14" spans="1:16" x14ac:dyDescent="0.25">
      <c r="B14" s="246"/>
      <c r="C14" s="247"/>
      <c r="D14" s="247"/>
      <c r="E14" s="248"/>
      <c r="F14" s="248"/>
      <c r="H14" s="240">
        <f>AVERAGE(H13,H15)</f>
        <v>48.7126774351444</v>
      </c>
      <c r="I14" s="241"/>
      <c r="J14" s="241"/>
      <c r="K14" s="245">
        <f>+$F$8</f>
        <v>0.8048835375026735</v>
      </c>
      <c r="L14" s="241"/>
      <c r="M14" s="241"/>
      <c r="N14" s="241"/>
      <c r="O14" s="241"/>
      <c r="P14" s="241">
        <v>0</v>
      </c>
    </row>
    <row r="15" spans="1:16" x14ac:dyDescent="0.25">
      <c r="H15" s="240">
        <f>+$E$8*100</f>
        <v>75.056289769946162</v>
      </c>
      <c r="I15" s="241"/>
      <c r="J15" s="241"/>
      <c r="K15" s="245">
        <f>+$F$8</f>
        <v>0.8048835375026735</v>
      </c>
      <c r="L15" s="241">
        <v>0</v>
      </c>
      <c r="M15" s="241"/>
      <c r="N15" s="241"/>
      <c r="O15" s="241"/>
      <c r="P15" s="241">
        <v>0</v>
      </c>
    </row>
    <row r="16" spans="1:16" x14ac:dyDescent="0.25">
      <c r="A16" s="249"/>
      <c r="B16" s="250"/>
      <c r="H16" s="240">
        <f>+$E$8*100</f>
        <v>75.056289769946162</v>
      </c>
      <c r="I16" s="241"/>
      <c r="J16" s="241"/>
      <c r="K16" s="241">
        <v>0</v>
      </c>
      <c r="L16" s="251">
        <f>+$F$9</f>
        <v>0.92165314003413823</v>
      </c>
      <c r="M16" s="241"/>
      <c r="N16" s="241"/>
      <c r="O16" s="241"/>
      <c r="P16" s="241">
        <v>0</v>
      </c>
    </row>
    <row r="17" spans="8:16" x14ac:dyDescent="0.25">
      <c r="H17" s="240">
        <f>AVERAGE(H16,H18)</f>
        <v>76.255506607929519</v>
      </c>
      <c r="I17" s="241"/>
      <c r="J17" s="241"/>
      <c r="K17" s="241"/>
      <c r="L17" s="251">
        <f>+$F$9</f>
        <v>0.92165314003413823</v>
      </c>
      <c r="M17" s="241"/>
      <c r="N17" s="241"/>
      <c r="O17" s="241"/>
      <c r="P17" s="241">
        <v>0</v>
      </c>
    </row>
    <row r="18" spans="8:16" x14ac:dyDescent="0.25">
      <c r="H18" s="240">
        <f>+$E$9*100</f>
        <v>77.454723445912876</v>
      </c>
      <c r="I18" s="241"/>
      <c r="J18" s="241"/>
      <c r="K18" s="241"/>
      <c r="L18" s="251">
        <f>+$F$9</f>
        <v>0.92165314003413823</v>
      </c>
      <c r="M18" s="241">
        <v>0</v>
      </c>
      <c r="N18" s="241"/>
      <c r="O18" s="241"/>
      <c r="P18" s="241">
        <v>0</v>
      </c>
    </row>
    <row r="19" spans="8:16" x14ac:dyDescent="0.25">
      <c r="H19" s="240">
        <f>+$E$9*100</f>
        <v>77.454723445912876</v>
      </c>
      <c r="I19" s="241"/>
      <c r="J19" s="241"/>
      <c r="K19" s="241"/>
      <c r="L19" s="241">
        <v>0</v>
      </c>
      <c r="M19" s="251">
        <f>+$F$10</f>
        <v>0.99351617064872322</v>
      </c>
      <c r="N19" s="241"/>
      <c r="O19" s="241"/>
      <c r="P19" s="241">
        <v>0</v>
      </c>
    </row>
    <row r="20" spans="8:16" x14ac:dyDescent="0.25">
      <c r="H20" s="240">
        <f>AVERAGE(H19,H21)</f>
        <v>82.26138032305434</v>
      </c>
      <c r="I20" s="241"/>
      <c r="J20" s="241"/>
      <c r="K20" s="241"/>
      <c r="L20" s="241"/>
      <c r="M20" s="251">
        <f>+$F$10</f>
        <v>0.99351617064872322</v>
      </c>
      <c r="N20" s="241"/>
      <c r="O20" s="241"/>
      <c r="P20" s="241">
        <v>0</v>
      </c>
    </row>
    <row r="21" spans="8:16" x14ac:dyDescent="0.25">
      <c r="H21" s="240">
        <f>+$E$10*100</f>
        <v>87.068037200195789</v>
      </c>
      <c r="I21" s="241"/>
      <c r="J21" s="241"/>
      <c r="K21" s="241"/>
      <c r="L21" s="241"/>
      <c r="M21" s="251">
        <f>+$F$10</f>
        <v>0.99351617064872322</v>
      </c>
      <c r="N21" s="241">
        <v>0</v>
      </c>
      <c r="O21" s="241"/>
      <c r="P21" s="241">
        <v>0</v>
      </c>
    </row>
    <row r="22" spans="8:16" x14ac:dyDescent="0.25">
      <c r="H22" s="240">
        <f>+$E$10*100</f>
        <v>87.068037200195789</v>
      </c>
      <c r="I22" s="241"/>
      <c r="J22" s="241"/>
      <c r="K22" s="241"/>
      <c r="L22" s="241"/>
      <c r="M22" s="241">
        <v>0</v>
      </c>
      <c r="N22" s="251">
        <f>+$F$11</f>
        <v>1.5700912846620525</v>
      </c>
      <c r="O22" s="241"/>
      <c r="P22" s="241">
        <v>0</v>
      </c>
    </row>
    <row r="23" spans="8:16" x14ac:dyDescent="0.25">
      <c r="H23" s="240">
        <f>AVERAGE(H22,H24)</f>
        <v>92.310327949094471</v>
      </c>
      <c r="I23" s="241"/>
      <c r="J23" s="241"/>
      <c r="K23" s="241"/>
      <c r="L23" s="241"/>
      <c r="M23" s="241"/>
      <c r="N23" s="251">
        <f>+$F$11</f>
        <v>1.5700912846620525</v>
      </c>
      <c r="O23" s="241"/>
      <c r="P23" s="241">
        <v>0</v>
      </c>
    </row>
    <row r="24" spans="8:16" x14ac:dyDescent="0.25">
      <c r="H24" s="240">
        <f>+$E$11*100</f>
        <v>97.55261869799314</v>
      </c>
      <c r="I24" s="241"/>
      <c r="J24" s="241"/>
      <c r="K24" s="241"/>
      <c r="L24" s="241"/>
      <c r="M24" s="241"/>
      <c r="N24" s="251">
        <f>+$F$11</f>
        <v>1.5700912846620525</v>
      </c>
      <c r="O24" s="241">
        <v>0</v>
      </c>
      <c r="P24" s="241">
        <v>0</v>
      </c>
    </row>
    <row r="25" spans="8:16" x14ac:dyDescent="0.25">
      <c r="H25" s="240">
        <f>+$E$11*100</f>
        <v>97.55261869799314</v>
      </c>
      <c r="I25" s="241"/>
      <c r="J25" s="241"/>
      <c r="K25" s="241"/>
      <c r="L25" s="241"/>
      <c r="M25" s="241"/>
      <c r="N25" s="241">
        <v>0</v>
      </c>
      <c r="O25" s="251">
        <f>+$F$12</f>
        <v>5.813137448799405</v>
      </c>
      <c r="P25" s="241">
        <v>0</v>
      </c>
    </row>
    <row r="26" spans="8:16" x14ac:dyDescent="0.25">
      <c r="H26" s="240">
        <f>AVERAGE(H25,H27)</f>
        <v>98.776309348996563</v>
      </c>
      <c r="I26" s="241"/>
      <c r="J26" s="241"/>
      <c r="K26" s="241"/>
      <c r="L26" s="241"/>
      <c r="M26" s="241"/>
      <c r="N26" s="241"/>
      <c r="O26" s="251">
        <f>+$F$12</f>
        <v>5.813137448799405</v>
      </c>
      <c r="P26" s="241">
        <v>0</v>
      </c>
    </row>
    <row r="27" spans="8:16" x14ac:dyDescent="0.25">
      <c r="H27" s="240">
        <f>+$E$12*100</f>
        <v>100</v>
      </c>
      <c r="I27" s="241"/>
      <c r="J27" s="241"/>
      <c r="K27" s="241"/>
      <c r="L27" s="241"/>
      <c r="M27" s="241"/>
      <c r="N27" s="241"/>
      <c r="O27" s="251">
        <f>+$F$12</f>
        <v>5.813137448799405</v>
      </c>
      <c r="P27" s="241">
        <v>0</v>
      </c>
    </row>
    <row r="28" spans="8:16" x14ac:dyDescent="0.25">
      <c r="H28" s="240">
        <f>+$E$12*100</f>
        <v>100</v>
      </c>
      <c r="I28" s="241"/>
      <c r="J28" s="241"/>
      <c r="K28" s="241"/>
      <c r="L28" s="241"/>
      <c r="M28" s="241"/>
      <c r="N28" s="241"/>
      <c r="O28" s="241">
        <v>0</v>
      </c>
      <c r="P28" s="241">
        <v>0</v>
      </c>
    </row>
    <row r="49" spans="8:8" x14ac:dyDescent="0.25">
      <c r="H49" s="252"/>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26" t="s">
        <v>12</v>
      </c>
    </row>
    <row r="2" spans="1:11" x14ac:dyDescent="0.25">
      <c r="A2" s="27" t="s">
        <v>1</v>
      </c>
      <c r="B2" s="78" t="s">
        <v>176</v>
      </c>
    </row>
    <row r="4" spans="1:11" s="37" customFormat="1" x14ac:dyDescent="0.25">
      <c r="B4" s="310" t="s">
        <v>6</v>
      </c>
      <c r="C4" s="310"/>
      <c r="D4" s="310"/>
      <c r="E4" s="310"/>
      <c r="F4" s="310"/>
      <c r="G4" s="311" t="s">
        <v>7</v>
      </c>
      <c r="H4" s="311"/>
      <c r="I4" s="311"/>
      <c r="J4" s="311"/>
      <c r="K4" s="311"/>
    </row>
    <row r="5" spans="1:11" s="254" customFormat="1" x14ac:dyDescent="0.25">
      <c r="A5" s="253" t="s">
        <v>251</v>
      </c>
      <c r="B5" s="253">
        <v>1991</v>
      </c>
      <c r="C5" s="253">
        <v>2000</v>
      </c>
      <c r="D5" s="253">
        <v>2005</v>
      </c>
      <c r="E5" s="253">
        <v>2010</v>
      </c>
      <c r="F5" s="253">
        <v>2013</v>
      </c>
      <c r="G5" s="253">
        <v>1991</v>
      </c>
      <c r="H5" s="253">
        <v>2000</v>
      </c>
      <c r="I5" s="253">
        <v>2005</v>
      </c>
      <c r="J5" s="253">
        <v>2010</v>
      </c>
      <c r="K5" s="253">
        <v>2013</v>
      </c>
    </row>
    <row r="6" spans="1:11" x14ac:dyDescent="0.25">
      <c r="A6" s="255" t="s">
        <v>8</v>
      </c>
      <c r="B6" s="33">
        <v>57.800000000000004</v>
      </c>
      <c r="C6" s="33">
        <v>55.300000000000004</v>
      </c>
      <c r="D6" s="33">
        <v>52.1</v>
      </c>
      <c r="E6" s="33">
        <v>48.7</v>
      </c>
      <c r="F6" s="33">
        <v>52</v>
      </c>
      <c r="G6" s="33">
        <v>55.800000000000004</v>
      </c>
      <c r="H6" s="33">
        <v>56.6</v>
      </c>
      <c r="I6" s="33">
        <v>54.1</v>
      </c>
      <c r="J6" s="33">
        <v>54.300000000000004</v>
      </c>
      <c r="K6" s="33">
        <v>54.5</v>
      </c>
    </row>
    <row r="7" spans="1:11" x14ac:dyDescent="0.25">
      <c r="A7" s="255" t="s">
        <v>255</v>
      </c>
      <c r="B7" s="33">
        <v>2.7</v>
      </c>
      <c r="C7" s="33">
        <v>2.9000000000000004</v>
      </c>
      <c r="D7" s="33">
        <v>3.2</v>
      </c>
      <c r="E7" s="33">
        <v>3.1000000000000005</v>
      </c>
      <c r="F7" s="33">
        <v>3.1000000000000005</v>
      </c>
      <c r="G7" s="33">
        <v>0.30000000000000004</v>
      </c>
      <c r="H7" s="33">
        <v>0.30000000000000004</v>
      </c>
      <c r="I7" s="33">
        <v>0.4</v>
      </c>
      <c r="J7" s="33">
        <v>0.4</v>
      </c>
      <c r="K7" s="33">
        <v>0.4</v>
      </c>
    </row>
    <row r="8" spans="1:11" x14ac:dyDescent="0.25">
      <c r="A8" s="256" t="s">
        <v>199</v>
      </c>
      <c r="B8" s="33">
        <v>2.5</v>
      </c>
      <c r="C8" s="33">
        <v>3.3000000000000003</v>
      </c>
      <c r="D8" s="33">
        <v>2</v>
      </c>
      <c r="E8" s="33">
        <v>1.7000000000000002</v>
      </c>
      <c r="F8" s="33">
        <v>1.8</v>
      </c>
      <c r="G8" s="33">
        <v>31.3</v>
      </c>
      <c r="H8" s="33">
        <v>30.400000000000002</v>
      </c>
      <c r="I8" s="33">
        <v>32</v>
      </c>
      <c r="J8" s="33">
        <v>29.8</v>
      </c>
      <c r="K8" s="33">
        <v>30.900000000000002</v>
      </c>
    </row>
    <row r="9" spans="1:11" x14ac:dyDescent="0.25">
      <c r="A9" s="256" t="s">
        <v>200</v>
      </c>
      <c r="B9" s="33">
        <v>4.4000000000000004</v>
      </c>
      <c r="C9" s="33">
        <v>5.4</v>
      </c>
      <c r="D9" s="33">
        <v>6.4</v>
      </c>
      <c r="E9" s="33">
        <v>7.8000000000000007</v>
      </c>
      <c r="F9" s="33">
        <v>7.1000000000000005</v>
      </c>
      <c r="G9" s="33">
        <v>0.1</v>
      </c>
      <c r="H9" s="33">
        <v>0.1</v>
      </c>
      <c r="I9" s="33">
        <v>0.1</v>
      </c>
      <c r="J9" s="33">
        <v>0.1</v>
      </c>
      <c r="K9" s="33">
        <v>0.1</v>
      </c>
    </row>
    <row r="10" spans="1:11" x14ac:dyDescent="0.25">
      <c r="A10" s="256" t="s">
        <v>201</v>
      </c>
      <c r="B10" s="33">
        <v>12.600000000000001</v>
      </c>
      <c r="C10" s="33">
        <v>13.200000000000001</v>
      </c>
      <c r="D10" s="33">
        <v>13.9</v>
      </c>
      <c r="E10" s="33">
        <v>14.6</v>
      </c>
      <c r="F10" s="33">
        <v>14</v>
      </c>
      <c r="G10" s="33">
        <v>0.9</v>
      </c>
      <c r="H10" s="33">
        <v>1</v>
      </c>
      <c r="I10" s="33">
        <v>1</v>
      </c>
      <c r="J10" s="33">
        <v>1.1000000000000001</v>
      </c>
      <c r="K10" s="33">
        <v>1</v>
      </c>
    </row>
    <row r="11" spans="1:11" x14ac:dyDescent="0.25">
      <c r="A11" s="175" t="s">
        <v>202</v>
      </c>
      <c r="B11" s="33">
        <v>2.6</v>
      </c>
      <c r="C11" s="33">
        <v>2.8000000000000003</v>
      </c>
      <c r="D11" s="33">
        <v>3.1</v>
      </c>
      <c r="E11" s="33">
        <v>3.6</v>
      </c>
      <c r="F11" s="33">
        <v>3.3000000000000003</v>
      </c>
      <c r="G11" s="33">
        <v>0.2</v>
      </c>
      <c r="H11" s="33">
        <v>0.2</v>
      </c>
      <c r="I11" s="33">
        <v>0.2</v>
      </c>
      <c r="J11" s="33">
        <v>0.2</v>
      </c>
      <c r="K11" s="33">
        <v>0.2</v>
      </c>
    </row>
    <row r="12" spans="1:11" x14ac:dyDescent="0.25">
      <c r="A12" s="175" t="s">
        <v>203</v>
      </c>
      <c r="B12" s="33">
        <v>17.600000000000001</v>
      </c>
      <c r="C12" s="33">
        <v>17</v>
      </c>
      <c r="D12" s="33">
        <v>19.3</v>
      </c>
      <c r="E12" s="33">
        <v>20.5</v>
      </c>
      <c r="F12" s="33">
        <v>18.7</v>
      </c>
      <c r="G12" s="33">
        <v>11.5</v>
      </c>
      <c r="H12" s="33">
        <v>11.6</v>
      </c>
      <c r="I12" s="33">
        <v>12.299999999999999</v>
      </c>
      <c r="J12" s="33">
        <v>14.1</v>
      </c>
      <c r="K12" s="33">
        <v>12.900000000000002</v>
      </c>
    </row>
  </sheetData>
  <mergeCells count="2">
    <mergeCell ref="B4:F4"/>
    <mergeCell ref="G4:K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election activeCell="A6" sqref="A6:XFD6"/>
    </sheetView>
  </sheetViews>
  <sheetFormatPr defaultRowHeight="12" x14ac:dyDescent="0.25"/>
  <cols>
    <col min="1" max="1" width="11.140625" style="2" bestFit="1" customWidth="1"/>
    <col min="2" max="2" width="11.140625" style="2" customWidth="1"/>
    <col min="3" max="5" width="9.42578125" style="2" customWidth="1"/>
    <col min="6" max="6" width="9.42578125" style="3" customWidth="1"/>
    <col min="7" max="9" width="9.42578125" style="2" customWidth="1"/>
    <col min="10" max="10" width="9.42578125" style="3" customWidth="1"/>
    <col min="11" max="11" width="3" style="2" customWidth="1"/>
    <col min="12" max="15" width="8" style="2" customWidth="1"/>
    <col min="16" max="16" width="6.42578125" style="2" customWidth="1"/>
    <col min="17" max="21" width="8" style="2" customWidth="1"/>
    <col min="22" max="16384" width="9.140625" style="2"/>
  </cols>
  <sheetData>
    <row r="1" spans="1:20" ht="14.4" x14ac:dyDescent="0.25">
      <c r="A1" s="1" t="s">
        <v>0</v>
      </c>
      <c r="B1" s="1"/>
    </row>
    <row r="2" spans="1:20" s="4" customFormat="1" x14ac:dyDescent="0.25">
      <c r="A2" s="4" t="s">
        <v>1</v>
      </c>
      <c r="B2" s="5" t="s">
        <v>2</v>
      </c>
      <c r="E2" s="3"/>
      <c r="I2" s="3"/>
    </row>
    <row r="3" spans="1:20" x14ac:dyDescent="0.25">
      <c r="B3" s="6" t="s">
        <v>3</v>
      </c>
      <c r="E3" s="3"/>
      <c r="F3" s="2"/>
      <c r="I3" s="3"/>
      <c r="J3" s="2"/>
    </row>
    <row r="4" spans="1:20" ht="37.200000000000003" customHeight="1" x14ac:dyDescent="0.25">
      <c r="A4" s="7" t="s">
        <v>4</v>
      </c>
      <c r="B4" s="312" t="s">
        <v>5</v>
      </c>
      <c r="C4" s="312"/>
      <c r="D4" s="312"/>
      <c r="E4" s="312"/>
      <c r="F4" s="312"/>
      <c r="G4" s="312"/>
      <c r="H4" s="312"/>
      <c r="I4" s="312"/>
      <c r="J4" s="312"/>
      <c r="K4" s="8"/>
      <c r="L4" s="8"/>
      <c r="M4" s="8"/>
      <c r="N4" s="8"/>
      <c r="O4" s="8"/>
      <c r="P4" s="8"/>
      <c r="Q4" s="8"/>
      <c r="R4" s="8"/>
      <c r="S4" s="8"/>
      <c r="T4" s="8"/>
    </row>
    <row r="5" spans="1:20" s="9" customFormat="1" x14ac:dyDescent="0.25">
      <c r="A5" s="54"/>
      <c r="B5" s="54"/>
      <c r="C5" s="313" t="s">
        <v>6</v>
      </c>
      <c r="D5" s="313"/>
      <c r="E5" s="313"/>
      <c r="F5" s="55"/>
      <c r="G5" s="314" t="s">
        <v>7</v>
      </c>
      <c r="H5" s="314"/>
      <c r="I5" s="314"/>
      <c r="J5" s="56"/>
    </row>
    <row r="6" spans="1:20" s="60" customFormat="1" x14ac:dyDescent="0.25">
      <c r="A6" s="58"/>
      <c r="B6" s="58"/>
      <c r="C6" s="59" t="s">
        <v>8</v>
      </c>
      <c r="D6" s="58" t="s">
        <v>9</v>
      </c>
      <c r="E6" s="58" t="s">
        <v>10</v>
      </c>
      <c r="F6" s="57" t="s">
        <v>11</v>
      </c>
      <c r="G6" s="59" t="s">
        <v>8</v>
      </c>
      <c r="H6" s="58" t="s">
        <v>9</v>
      </c>
      <c r="I6" s="58" t="s">
        <v>10</v>
      </c>
      <c r="J6" s="57" t="s">
        <v>11</v>
      </c>
    </row>
    <row r="7" spans="1:20" x14ac:dyDescent="0.25">
      <c r="A7" s="10">
        <v>1991</v>
      </c>
      <c r="B7" s="11" t="s">
        <v>23</v>
      </c>
      <c r="C7" s="12">
        <v>54.946182250976563</v>
      </c>
      <c r="D7" s="12">
        <v>5.8501863479614258</v>
      </c>
      <c r="E7" s="12">
        <v>39.203624725341797</v>
      </c>
      <c r="F7" s="13">
        <v>99.999993324279785</v>
      </c>
      <c r="G7" s="12">
        <v>62.130390167236328</v>
      </c>
      <c r="H7" s="12">
        <v>7.6905317306518555</v>
      </c>
      <c r="I7" s="12">
        <v>30.179071426391602</v>
      </c>
      <c r="J7" s="53">
        <f>SUM(G7:I7)</f>
        <v>99.999993324279785</v>
      </c>
    </row>
    <row r="8" spans="1:20" x14ac:dyDescent="0.25">
      <c r="A8" s="10">
        <v>2000</v>
      </c>
      <c r="B8" s="11" t="s">
        <v>23</v>
      </c>
      <c r="C8" s="12">
        <v>53.283458709716797</v>
      </c>
      <c r="D8" s="12">
        <v>7.0298781394958496</v>
      </c>
      <c r="E8" s="12">
        <v>39.686660766601563</v>
      </c>
      <c r="F8" s="13">
        <v>99.999997615814209</v>
      </c>
      <c r="G8" s="12">
        <v>59.961124420166016</v>
      </c>
      <c r="H8" s="12">
        <v>8.3597640991210937</v>
      </c>
      <c r="I8" s="12">
        <v>31.679109573364258</v>
      </c>
      <c r="J8" s="53">
        <f t="shared" ref="J8:J11" si="0">SUM(G8:I8)</f>
        <v>99.999998092651367</v>
      </c>
    </row>
    <row r="9" spans="1:20" x14ac:dyDescent="0.25">
      <c r="A9" s="10">
        <v>2005</v>
      </c>
      <c r="B9" s="11" t="s">
        <v>23</v>
      </c>
      <c r="C9" s="12">
        <v>51.851238250732422</v>
      </c>
      <c r="D9" s="12">
        <v>7.2707152366638184</v>
      </c>
      <c r="E9" s="12">
        <v>40.878044128417969</v>
      </c>
      <c r="F9" s="13">
        <v>99.999997615814209</v>
      </c>
      <c r="G9" s="12">
        <v>58.354923248291016</v>
      </c>
      <c r="H9" s="12">
        <v>8.3031301498413086</v>
      </c>
      <c r="I9" s="12">
        <v>33.341941833496094</v>
      </c>
      <c r="J9" s="53">
        <f t="shared" si="0"/>
        <v>99.999995231628418</v>
      </c>
    </row>
    <row r="10" spans="1:20" x14ac:dyDescent="0.25">
      <c r="A10" s="10">
        <v>2010</v>
      </c>
      <c r="B10" s="11" t="s">
        <v>23</v>
      </c>
      <c r="C10" s="12">
        <v>51.054527282714844</v>
      </c>
      <c r="D10" s="12">
        <v>7.9647636413574219</v>
      </c>
      <c r="E10" s="12">
        <v>40.980705261230469</v>
      </c>
      <c r="F10" s="13">
        <v>99.999996185302734</v>
      </c>
      <c r="G10" s="12">
        <v>57.499271392822266</v>
      </c>
      <c r="H10" s="12">
        <v>8.8313131332397461</v>
      </c>
      <c r="I10" s="12">
        <v>33.669414520263672</v>
      </c>
      <c r="J10" s="53">
        <f t="shared" si="0"/>
        <v>99.999999046325684</v>
      </c>
    </row>
    <row r="11" spans="1:20" x14ac:dyDescent="0.25">
      <c r="A11" s="10">
        <v>2012</v>
      </c>
      <c r="B11" s="11" t="s">
        <v>23</v>
      </c>
      <c r="C11" s="12">
        <v>50.433578491210937</v>
      </c>
      <c r="D11" s="12">
        <v>8.1666669845581055</v>
      </c>
      <c r="E11" s="12">
        <v>41.399749755859375</v>
      </c>
      <c r="F11" s="13">
        <v>99.999995231628418</v>
      </c>
      <c r="G11" s="12">
        <v>56.785133361816406</v>
      </c>
      <c r="H11" s="12">
        <v>8.8871746063232422</v>
      </c>
      <c r="I11" s="12">
        <v>34.327686309814453</v>
      </c>
      <c r="J11" s="53">
        <f t="shared" si="0"/>
        <v>99.999994277954102</v>
      </c>
    </row>
    <row r="30" spans="1:10" ht="14.4" x14ac:dyDescent="0.25">
      <c r="A30" s="1" t="s">
        <v>12</v>
      </c>
    </row>
    <row r="31" spans="1:10" x14ac:dyDescent="0.25">
      <c r="A31" s="4" t="s">
        <v>1</v>
      </c>
      <c r="B31" s="5" t="s">
        <v>13</v>
      </c>
    </row>
    <row r="32" spans="1:10" s="4" customFormat="1" x14ac:dyDescent="0.25">
      <c r="B32" s="14" t="s">
        <v>3</v>
      </c>
      <c r="F32" s="3"/>
      <c r="J32" s="3"/>
    </row>
    <row r="33" spans="1:8" ht="60" x14ac:dyDescent="0.25">
      <c r="A33" s="15" t="s">
        <v>14</v>
      </c>
      <c r="B33" s="15" t="s">
        <v>15</v>
      </c>
      <c r="C33" s="16" t="s">
        <v>16</v>
      </c>
      <c r="D33" s="17" t="s">
        <v>17</v>
      </c>
      <c r="E33" s="17" t="s">
        <v>18</v>
      </c>
      <c r="F33" s="16" t="s">
        <v>19</v>
      </c>
      <c r="G33" s="16" t="s">
        <v>20</v>
      </c>
      <c r="H33" s="18" t="s">
        <v>21</v>
      </c>
    </row>
    <row r="34" spans="1:8" x14ac:dyDescent="0.25">
      <c r="A34" s="19"/>
      <c r="B34" s="19"/>
      <c r="C34" s="20" t="s">
        <v>22</v>
      </c>
      <c r="D34" s="20" t="s">
        <v>22</v>
      </c>
      <c r="E34" s="20" t="s">
        <v>22</v>
      </c>
      <c r="F34" s="20" t="s">
        <v>22</v>
      </c>
      <c r="G34" s="20" t="s">
        <v>22</v>
      </c>
      <c r="H34" s="20" t="s">
        <v>22</v>
      </c>
    </row>
    <row r="35" spans="1:8" x14ac:dyDescent="0.25">
      <c r="A35" s="21"/>
      <c r="B35" s="21"/>
      <c r="C35" s="22"/>
      <c r="D35" s="22"/>
      <c r="E35" s="22"/>
      <c r="F35" s="22"/>
      <c r="G35" s="22"/>
      <c r="H35" s="22"/>
    </row>
    <row r="36" spans="1:8" x14ac:dyDescent="0.25">
      <c r="A36" s="23">
        <v>1991</v>
      </c>
      <c r="B36" s="24" t="s">
        <v>23</v>
      </c>
      <c r="C36" s="25">
        <v>0.73285432655989469</v>
      </c>
      <c r="D36" s="25">
        <v>0.26714539196117282</v>
      </c>
      <c r="E36" s="25">
        <v>0.70235099323066474</v>
      </c>
      <c r="F36" s="25">
        <v>0.29764888008579005</v>
      </c>
      <c r="G36" s="25">
        <v>0.80117536636528641</v>
      </c>
      <c r="H36" s="25">
        <v>0.1988247414565982</v>
      </c>
    </row>
    <row r="37" spans="1:8" x14ac:dyDescent="0.25">
      <c r="A37" s="23">
        <v>2000</v>
      </c>
      <c r="B37" s="24" t="s">
        <v>23</v>
      </c>
      <c r="C37" s="25">
        <v>0.71272944728072929</v>
      </c>
      <c r="D37" s="25">
        <v>0.28727055271927077</v>
      </c>
      <c r="E37" s="25">
        <v>0.70129806620215873</v>
      </c>
      <c r="F37" s="25">
        <v>0.29870173818810614</v>
      </c>
      <c r="G37" s="25">
        <v>0.77766413323000294</v>
      </c>
      <c r="H37" s="25">
        <v>0.22233578992544925</v>
      </c>
    </row>
    <row r="38" spans="1:8" x14ac:dyDescent="0.25">
      <c r="A38" s="23">
        <v>2005</v>
      </c>
      <c r="B38" s="24" t="s">
        <v>23</v>
      </c>
      <c r="C38" s="25">
        <v>0.70689651983187607</v>
      </c>
      <c r="D38" s="25">
        <v>0.29310348016812388</v>
      </c>
      <c r="E38" s="25">
        <v>0.70385961328998392</v>
      </c>
      <c r="F38" s="25">
        <v>0.29614022252425104</v>
      </c>
      <c r="G38" s="25">
        <v>0.76893368290017117</v>
      </c>
      <c r="H38" s="25">
        <v>0.23106618948964222</v>
      </c>
    </row>
    <row r="39" spans="1:8" x14ac:dyDescent="0.25">
      <c r="A39" s="23">
        <v>2010</v>
      </c>
      <c r="B39" s="24" t="s">
        <v>23</v>
      </c>
      <c r="C39" s="25">
        <v>0.70208074950997201</v>
      </c>
      <c r="D39" s="25">
        <v>0.29791904895684407</v>
      </c>
      <c r="E39" s="25">
        <v>0.7053337936279479</v>
      </c>
      <c r="F39" s="25">
        <v>0.29466620637205221</v>
      </c>
      <c r="G39" s="25">
        <v>0.76361768991635015</v>
      </c>
      <c r="H39" s="25">
        <v>0.23638244662374575</v>
      </c>
    </row>
    <row r="40" spans="1:8" x14ac:dyDescent="0.25">
      <c r="A40" s="23">
        <v>2012</v>
      </c>
      <c r="B40" s="24" t="s">
        <v>23</v>
      </c>
      <c r="C40" s="25">
        <v>0.70035326455645952</v>
      </c>
      <c r="D40" s="25">
        <v>0.29964673544354054</v>
      </c>
      <c r="E40" s="25">
        <v>0.70745368401673137</v>
      </c>
      <c r="F40" s="25">
        <v>0.29254631598326875</v>
      </c>
      <c r="G40" s="25">
        <v>0.76040831320407143</v>
      </c>
      <c r="H40" s="25">
        <v>0.2395915078502204</v>
      </c>
    </row>
  </sheetData>
  <mergeCells count="3">
    <mergeCell ref="B4:J4"/>
    <mergeCell ref="C5:E5"/>
    <mergeCell ref="G5:I5"/>
  </mergeCells>
  <hyperlinks>
    <hyperlink ref="B3" r:id="rId1"/>
    <hyperlink ref="B32" r:id="rId2"/>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showGridLines="0" workbookViewId="0">
      <pane ySplit="7" topLeftCell="A8" activePane="bottomLeft" state="frozen"/>
      <selection pane="bottomLeft" activeCell="B3" sqref="B3"/>
    </sheetView>
  </sheetViews>
  <sheetFormatPr defaultRowHeight="12" x14ac:dyDescent="0.25"/>
  <cols>
    <col min="1" max="1" width="9.140625" style="36"/>
    <col min="2" max="2" width="39.140625" customWidth="1"/>
    <col min="3" max="8" width="6.85546875" customWidth="1"/>
  </cols>
  <sheetData>
    <row r="1" spans="1:8" ht="14.4" x14ac:dyDescent="0.3">
      <c r="A1" s="61" t="s">
        <v>170</v>
      </c>
      <c r="B1" s="61"/>
    </row>
    <row r="2" spans="1:8" s="27" customFormat="1" x14ac:dyDescent="0.25">
      <c r="A2" s="62" t="s">
        <v>1</v>
      </c>
      <c r="B2" s="63" t="s">
        <v>157</v>
      </c>
    </row>
    <row r="3" spans="1:8" s="27" customFormat="1" x14ac:dyDescent="0.25">
      <c r="A3" s="62"/>
      <c r="B3" s="72" t="s">
        <v>156</v>
      </c>
    </row>
    <row r="4" spans="1:8" s="27" customFormat="1" x14ac:dyDescent="0.25">
      <c r="A4" s="62"/>
      <c r="B4" s="64" t="s">
        <v>171</v>
      </c>
    </row>
    <row r="5" spans="1:8" ht="14.4" x14ac:dyDescent="0.3">
      <c r="A5" s="43" t="s">
        <v>23</v>
      </c>
    </row>
    <row r="6" spans="1:8" x14ac:dyDescent="0.25">
      <c r="A6" s="65" t="s">
        <v>155</v>
      </c>
      <c r="B6" s="66" t="s">
        <v>154</v>
      </c>
      <c r="C6" s="67">
        <v>1986</v>
      </c>
      <c r="D6" s="67">
        <v>1989</v>
      </c>
      <c r="E6" s="67">
        <v>1990</v>
      </c>
      <c r="F6" s="67">
        <v>1991</v>
      </c>
      <c r="G6" s="67">
        <v>1993</v>
      </c>
      <c r="H6" s="67">
        <v>1997</v>
      </c>
    </row>
    <row r="7" spans="1:8" x14ac:dyDescent="0.25">
      <c r="A7" s="68"/>
      <c r="B7" s="69"/>
      <c r="C7" s="70"/>
      <c r="D7" s="70"/>
      <c r="E7" s="70"/>
      <c r="F7" s="70"/>
      <c r="G7" s="70"/>
      <c r="H7" s="70"/>
    </row>
    <row r="8" spans="1:8" x14ac:dyDescent="0.25">
      <c r="A8" s="42">
        <v>1</v>
      </c>
      <c r="B8" s="41" t="s">
        <v>153</v>
      </c>
      <c r="C8" s="40">
        <v>48</v>
      </c>
      <c r="D8" s="40">
        <v>328</v>
      </c>
      <c r="E8" s="40">
        <v>360</v>
      </c>
      <c r="F8" s="40">
        <v>260</v>
      </c>
      <c r="G8" s="40">
        <v>515</v>
      </c>
      <c r="H8" s="40" t="s">
        <v>36</v>
      </c>
    </row>
    <row r="9" spans="1:8" x14ac:dyDescent="0.25">
      <c r="A9" s="42">
        <v>2</v>
      </c>
      <c r="B9" s="41" t="s">
        <v>152</v>
      </c>
      <c r="C9" s="40"/>
      <c r="D9" s="40">
        <v>186</v>
      </c>
      <c r="E9" s="40">
        <v>197</v>
      </c>
      <c r="F9" s="40">
        <v>116</v>
      </c>
      <c r="G9" s="40">
        <v>381</v>
      </c>
      <c r="H9" s="40" t="s">
        <v>36</v>
      </c>
    </row>
    <row r="10" spans="1:8" x14ac:dyDescent="0.25">
      <c r="A10" s="42">
        <v>3</v>
      </c>
      <c r="B10" s="41" t="s">
        <v>151</v>
      </c>
      <c r="C10" s="40"/>
      <c r="D10" s="40">
        <v>354</v>
      </c>
      <c r="E10" s="40">
        <v>369</v>
      </c>
      <c r="F10" s="40">
        <v>262</v>
      </c>
      <c r="G10" s="40">
        <v>529</v>
      </c>
      <c r="H10" s="40" t="s">
        <v>36</v>
      </c>
    </row>
    <row r="11" spans="1:8" x14ac:dyDescent="0.25">
      <c r="A11" s="42">
        <v>4</v>
      </c>
      <c r="B11" s="41" t="s">
        <v>150</v>
      </c>
      <c r="C11" s="40"/>
      <c r="D11" s="40">
        <v>163</v>
      </c>
      <c r="E11" s="40"/>
      <c r="F11" s="40">
        <v>126</v>
      </c>
      <c r="G11" s="40">
        <v>369</v>
      </c>
      <c r="H11" s="40" t="s">
        <v>36</v>
      </c>
    </row>
    <row r="12" spans="1:8" x14ac:dyDescent="0.25">
      <c r="A12" s="42">
        <v>5</v>
      </c>
      <c r="B12" s="41" t="s">
        <v>149</v>
      </c>
      <c r="C12" s="40"/>
      <c r="D12" s="40"/>
      <c r="E12" s="40"/>
      <c r="F12" s="40"/>
      <c r="G12" s="40">
        <v>435</v>
      </c>
      <c r="H12" s="40">
        <v>525</v>
      </c>
    </row>
    <row r="13" spans="1:8" x14ac:dyDescent="0.25">
      <c r="A13" s="42">
        <v>6</v>
      </c>
      <c r="B13" s="41" t="s">
        <v>148</v>
      </c>
      <c r="C13" s="40">
        <v>44</v>
      </c>
      <c r="D13" s="40"/>
      <c r="E13" s="40"/>
      <c r="F13" s="40"/>
      <c r="G13" s="40">
        <v>357</v>
      </c>
      <c r="H13" s="40">
        <v>256</v>
      </c>
    </row>
    <row r="14" spans="1:8" x14ac:dyDescent="0.25">
      <c r="A14" s="42">
        <v>7</v>
      </c>
      <c r="B14" s="41" t="s">
        <v>147</v>
      </c>
      <c r="C14" s="40"/>
      <c r="D14" s="40"/>
      <c r="E14" s="40"/>
      <c r="F14" s="40"/>
      <c r="G14" s="40"/>
      <c r="H14" s="40">
        <v>275</v>
      </c>
    </row>
    <row r="15" spans="1:8" x14ac:dyDescent="0.25">
      <c r="A15" s="42">
        <v>10</v>
      </c>
      <c r="B15" s="41" t="s">
        <v>146</v>
      </c>
      <c r="C15" s="40">
        <v>48</v>
      </c>
      <c r="D15" s="40">
        <v>151</v>
      </c>
      <c r="E15" s="40">
        <v>214</v>
      </c>
      <c r="F15" s="40">
        <v>165</v>
      </c>
      <c r="G15" s="40"/>
      <c r="H15" s="40" t="s">
        <v>36</v>
      </c>
    </row>
    <row r="16" spans="1:8" x14ac:dyDescent="0.25">
      <c r="A16" s="42">
        <v>12</v>
      </c>
      <c r="B16" s="41" t="s">
        <v>145</v>
      </c>
      <c r="C16" s="40">
        <v>52</v>
      </c>
      <c r="D16" s="40"/>
      <c r="E16" s="40"/>
      <c r="F16" s="40"/>
      <c r="G16" s="40"/>
      <c r="H16" s="40" t="s">
        <v>36</v>
      </c>
    </row>
    <row r="17" spans="1:8" x14ac:dyDescent="0.25">
      <c r="A17" s="42">
        <v>18</v>
      </c>
      <c r="B17" s="41" t="s">
        <v>145</v>
      </c>
      <c r="C17" s="40">
        <v>49</v>
      </c>
      <c r="D17" s="40">
        <v>183</v>
      </c>
      <c r="E17" s="40">
        <v>195</v>
      </c>
      <c r="F17" s="40">
        <v>157</v>
      </c>
      <c r="G17" s="40"/>
      <c r="H17" s="40" t="s">
        <v>36</v>
      </c>
    </row>
    <row r="18" spans="1:8" x14ac:dyDescent="0.25">
      <c r="A18" s="42">
        <v>19</v>
      </c>
      <c r="B18" s="41" t="s">
        <v>144</v>
      </c>
      <c r="C18" s="40">
        <v>48</v>
      </c>
      <c r="D18" s="40">
        <v>192</v>
      </c>
      <c r="E18" s="40">
        <v>202</v>
      </c>
      <c r="F18" s="40">
        <v>160</v>
      </c>
      <c r="G18" s="40"/>
      <c r="H18" s="40" t="s">
        <v>36</v>
      </c>
    </row>
    <row r="19" spans="1:8" x14ac:dyDescent="0.25">
      <c r="A19" s="42">
        <v>20</v>
      </c>
      <c r="B19" s="41" t="s">
        <v>143</v>
      </c>
      <c r="C19" s="40">
        <v>136</v>
      </c>
      <c r="D19" s="40">
        <v>197</v>
      </c>
      <c r="E19" s="40">
        <v>202</v>
      </c>
      <c r="F19" s="40">
        <v>151</v>
      </c>
      <c r="G19" s="40">
        <v>471</v>
      </c>
      <c r="H19" s="40">
        <v>333</v>
      </c>
    </row>
    <row r="20" spans="1:8" x14ac:dyDescent="0.25">
      <c r="A20" s="42">
        <v>21</v>
      </c>
      <c r="B20" s="41" t="s">
        <v>114</v>
      </c>
      <c r="C20" s="40">
        <v>113</v>
      </c>
      <c r="D20" s="40">
        <v>123</v>
      </c>
      <c r="E20" s="40">
        <v>138</v>
      </c>
      <c r="F20" s="40">
        <v>126</v>
      </c>
      <c r="G20" s="40">
        <v>329</v>
      </c>
      <c r="H20" s="40">
        <v>378</v>
      </c>
    </row>
    <row r="21" spans="1:8" x14ac:dyDescent="0.25">
      <c r="A21" s="42">
        <v>22</v>
      </c>
      <c r="B21" s="41" t="s">
        <v>142</v>
      </c>
      <c r="C21" s="40">
        <v>159</v>
      </c>
      <c r="D21" s="40">
        <v>125</v>
      </c>
      <c r="E21" s="40">
        <v>141</v>
      </c>
      <c r="F21" s="40">
        <v>121</v>
      </c>
      <c r="G21" s="40">
        <v>415</v>
      </c>
      <c r="H21" s="40">
        <v>546</v>
      </c>
    </row>
    <row r="22" spans="1:8" x14ac:dyDescent="0.25">
      <c r="A22" s="42">
        <v>23</v>
      </c>
      <c r="B22" s="41" t="s">
        <v>141</v>
      </c>
      <c r="C22" s="40">
        <v>138</v>
      </c>
      <c r="D22" s="40">
        <v>136</v>
      </c>
      <c r="E22" s="40">
        <v>149</v>
      </c>
      <c r="F22" s="40">
        <v>134</v>
      </c>
      <c r="G22" s="40">
        <v>348</v>
      </c>
      <c r="H22" s="40">
        <v>451</v>
      </c>
    </row>
    <row r="23" spans="1:8" x14ac:dyDescent="0.25">
      <c r="A23" s="42">
        <v>24</v>
      </c>
      <c r="B23" s="41" t="s">
        <v>140</v>
      </c>
      <c r="C23" s="40">
        <v>227</v>
      </c>
      <c r="D23" s="40">
        <v>192</v>
      </c>
      <c r="E23" s="40">
        <v>203</v>
      </c>
      <c r="F23" s="40">
        <v>153</v>
      </c>
      <c r="G23" s="40">
        <v>446</v>
      </c>
      <c r="H23" s="40">
        <v>665</v>
      </c>
    </row>
    <row r="24" spans="1:8" x14ac:dyDescent="0.25">
      <c r="A24" s="42">
        <v>25</v>
      </c>
      <c r="B24" s="41" t="s">
        <v>139</v>
      </c>
      <c r="C24" s="40"/>
      <c r="D24" s="40">
        <v>110</v>
      </c>
      <c r="E24" s="40">
        <v>123</v>
      </c>
      <c r="F24" s="40">
        <v>123</v>
      </c>
      <c r="G24" s="40">
        <v>437</v>
      </c>
      <c r="H24" s="40">
        <v>396</v>
      </c>
    </row>
    <row r="25" spans="1:8" x14ac:dyDescent="0.25">
      <c r="A25" s="42">
        <v>26</v>
      </c>
      <c r="B25" s="41" t="s">
        <v>138</v>
      </c>
      <c r="C25" s="40"/>
      <c r="D25" s="40">
        <v>145</v>
      </c>
      <c r="E25" s="40">
        <v>155</v>
      </c>
      <c r="F25" s="40">
        <v>131</v>
      </c>
      <c r="G25" s="40">
        <v>453</v>
      </c>
      <c r="H25" s="40" t="s">
        <v>36</v>
      </c>
    </row>
    <row r="26" spans="1:8" x14ac:dyDescent="0.25">
      <c r="A26" s="42">
        <v>27</v>
      </c>
      <c r="B26" s="41" t="s">
        <v>137</v>
      </c>
      <c r="C26" s="40"/>
      <c r="D26" s="40">
        <v>145</v>
      </c>
      <c r="E26" s="40">
        <v>152</v>
      </c>
      <c r="F26" s="40">
        <v>134</v>
      </c>
      <c r="G26" s="40">
        <v>432</v>
      </c>
      <c r="H26" s="40">
        <v>228</v>
      </c>
    </row>
    <row r="27" spans="1:8" x14ac:dyDescent="0.25">
      <c r="A27" s="42">
        <v>28</v>
      </c>
      <c r="B27" s="41" t="s">
        <v>95</v>
      </c>
      <c r="C27" s="40"/>
      <c r="D27" s="40">
        <v>91</v>
      </c>
      <c r="E27" s="40">
        <v>94</v>
      </c>
      <c r="F27" s="40">
        <v>87</v>
      </c>
      <c r="G27" s="40">
        <v>283</v>
      </c>
      <c r="H27" s="40">
        <v>266</v>
      </c>
    </row>
    <row r="28" spans="1:8" x14ac:dyDescent="0.25">
      <c r="A28" s="42">
        <v>29</v>
      </c>
      <c r="B28" s="41" t="s">
        <v>136</v>
      </c>
      <c r="C28" s="40"/>
      <c r="D28" s="40">
        <v>135</v>
      </c>
      <c r="E28" s="40">
        <v>140</v>
      </c>
      <c r="F28" s="40">
        <v>130</v>
      </c>
      <c r="G28" s="40">
        <v>354</v>
      </c>
      <c r="H28" s="40">
        <v>371</v>
      </c>
    </row>
    <row r="29" spans="1:8" x14ac:dyDescent="0.25">
      <c r="A29" s="42">
        <v>30</v>
      </c>
      <c r="B29" s="41" t="s">
        <v>135</v>
      </c>
      <c r="C29" s="40">
        <v>93</v>
      </c>
      <c r="D29" s="40">
        <v>154</v>
      </c>
      <c r="E29" s="40">
        <v>164</v>
      </c>
      <c r="F29" s="40">
        <v>141</v>
      </c>
      <c r="G29" s="40">
        <v>365</v>
      </c>
      <c r="H29" s="40">
        <v>305</v>
      </c>
    </row>
    <row r="30" spans="1:8" x14ac:dyDescent="0.25">
      <c r="A30" s="42">
        <v>31</v>
      </c>
      <c r="B30" s="41" t="s">
        <v>134</v>
      </c>
      <c r="C30" s="40">
        <v>47</v>
      </c>
      <c r="D30" s="40"/>
      <c r="E30" s="40"/>
      <c r="F30" s="40"/>
      <c r="G30" s="40">
        <v>370</v>
      </c>
      <c r="H30" s="40">
        <v>579</v>
      </c>
    </row>
    <row r="31" spans="1:8" x14ac:dyDescent="0.25">
      <c r="A31" s="42">
        <v>32</v>
      </c>
      <c r="B31" s="41" t="s">
        <v>133</v>
      </c>
      <c r="C31" s="40">
        <v>48</v>
      </c>
      <c r="D31" s="40"/>
      <c r="E31" s="40"/>
      <c r="F31" s="40"/>
      <c r="G31" s="40">
        <v>349</v>
      </c>
      <c r="H31" s="40">
        <v>716</v>
      </c>
    </row>
    <row r="32" spans="1:8" x14ac:dyDescent="0.25">
      <c r="A32" s="42">
        <v>33</v>
      </c>
      <c r="B32" s="41" t="s">
        <v>132</v>
      </c>
      <c r="C32" s="40"/>
      <c r="D32" s="40">
        <v>110</v>
      </c>
      <c r="E32" s="40">
        <v>111</v>
      </c>
      <c r="F32" s="40">
        <v>112</v>
      </c>
      <c r="G32" s="40">
        <v>410</v>
      </c>
      <c r="H32" s="40">
        <v>401</v>
      </c>
    </row>
    <row r="33" spans="1:8" x14ac:dyDescent="0.25">
      <c r="A33" s="42">
        <v>34</v>
      </c>
      <c r="B33" s="41" t="s">
        <v>131</v>
      </c>
      <c r="C33" s="40"/>
      <c r="D33" s="40">
        <v>113</v>
      </c>
      <c r="E33" s="40">
        <v>111</v>
      </c>
      <c r="F33" s="40">
        <v>113</v>
      </c>
      <c r="G33" s="40">
        <v>407</v>
      </c>
      <c r="H33" s="40">
        <v>281</v>
      </c>
    </row>
    <row r="34" spans="1:8" x14ac:dyDescent="0.25">
      <c r="A34" s="42">
        <v>35</v>
      </c>
      <c r="B34" s="41" t="s">
        <v>130</v>
      </c>
      <c r="C34" s="40"/>
      <c r="D34" s="40">
        <v>121</v>
      </c>
      <c r="E34" s="40">
        <v>122</v>
      </c>
      <c r="F34" s="40">
        <v>119</v>
      </c>
      <c r="G34" s="40">
        <v>383</v>
      </c>
      <c r="H34" s="40">
        <v>483</v>
      </c>
    </row>
    <row r="35" spans="1:8" x14ac:dyDescent="0.25">
      <c r="A35" s="42">
        <v>36</v>
      </c>
      <c r="B35" s="41" t="s">
        <v>129</v>
      </c>
      <c r="C35" s="40">
        <v>189</v>
      </c>
      <c r="D35" s="40"/>
      <c r="E35" s="40"/>
      <c r="F35" s="40">
        <v>158</v>
      </c>
      <c r="G35" s="40"/>
      <c r="H35" s="40">
        <v>399</v>
      </c>
    </row>
    <row r="36" spans="1:8" x14ac:dyDescent="0.25">
      <c r="A36" s="42">
        <v>37</v>
      </c>
      <c r="B36" s="41" t="s">
        <v>128</v>
      </c>
      <c r="C36" s="40">
        <v>136</v>
      </c>
      <c r="D36" s="40"/>
      <c r="E36" s="40"/>
      <c r="F36" s="40"/>
      <c r="G36" s="40"/>
      <c r="H36" s="40" t="s">
        <v>36</v>
      </c>
    </row>
    <row r="37" spans="1:8" x14ac:dyDescent="0.25">
      <c r="A37" s="42">
        <v>38</v>
      </c>
      <c r="B37" s="41" t="s">
        <v>127</v>
      </c>
      <c r="C37" s="40">
        <v>189</v>
      </c>
      <c r="D37" s="40"/>
      <c r="E37" s="40"/>
      <c r="F37" s="40">
        <v>158</v>
      </c>
      <c r="G37" s="40"/>
      <c r="H37" s="40">
        <v>303</v>
      </c>
    </row>
    <row r="38" spans="1:8" x14ac:dyDescent="0.25">
      <c r="A38" s="42">
        <v>39</v>
      </c>
      <c r="B38" s="41" t="s">
        <v>126</v>
      </c>
      <c r="C38" s="40">
        <v>58</v>
      </c>
      <c r="D38" s="40">
        <v>196</v>
      </c>
      <c r="E38" s="40">
        <v>214</v>
      </c>
      <c r="F38" s="40">
        <v>166</v>
      </c>
      <c r="G38" s="40">
        <v>384</v>
      </c>
      <c r="H38" s="40">
        <v>499</v>
      </c>
    </row>
    <row r="39" spans="1:8" x14ac:dyDescent="0.25">
      <c r="A39" s="42">
        <v>40</v>
      </c>
      <c r="B39" s="41" t="s">
        <v>125</v>
      </c>
      <c r="C39" s="40">
        <v>58</v>
      </c>
      <c r="D39" s="40">
        <v>191</v>
      </c>
      <c r="E39" s="40">
        <v>212</v>
      </c>
      <c r="F39" s="40">
        <v>173</v>
      </c>
      <c r="G39" s="40">
        <v>394</v>
      </c>
      <c r="H39" s="40">
        <v>432</v>
      </c>
    </row>
    <row r="40" spans="1:8" x14ac:dyDescent="0.25">
      <c r="A40" s="42">
        <v>41</v>
      </c>
      <c r="B40" s="41" t="s">
        <v>124</v>
      </c>
      <c r="C40" s="40">
        <v>85</v>
      </c>
      <c r="D40" s="40">
        <v>180</v>
      </c>
      <c r="E40" s="40">
        <v>188</v>
      </c>
      <c r="F40" s="40">
        <v>170</v>
      </c>
      <c r="G40" s="40">
        <v>375</v>
      </c>
      <c r="H40" s="40">
        <v>432</v>
      </c>
    </row>
    <row r="41" spans="1:8" x14ac:dyDescent="0.25">
      <c r="A41" s="42">
        <v>44</v>
      </c>
      <c r="B41" s="41" t="s">
        <v>123</v>
      </c>
      <c r="C41" s="40">
        <v>168</v>
      </c>
      <c r="D41" s="40">
        <v>193</v>
      </c>
      <c r="E41" s="40">
        <v>201</v>
      </c>
      <c r="F41" s="40">
        <v>176</v>
      </c>
      <c r="G41" s="40">
        <v>447</v>
      </c>
      <c r="H41" s="40">
        <v>998</v>
      </c>
    </row>
    <row r="42" spans="1:8" x14ac:dyDescent="0.25">
      <c r="A42" s="42">
        <v>45</v>
      </c>
      <c r="B42" s="41" t="s">
        <v>53</v>
      </c>
      <c r="C42" s="40">
        <v>111</v>
      </c>
      <c r="D42" s="40">
        <v>143</v>
      </c>
      <c r="E42" s="40">
        <v>152</v>
      </c>
      <c r="F42" s="40">
        <v>136</v>
      </c>
      <c r="G42" s="40">
        <v>423</v>
      </c>
      <c r="H42" s="40">
        <v>471</v>
      </c>
    </row>
    <row r="43" spans="1:8" x14ac:dyDescent="0.25">
      <c r="A43" s="42">
        <v>46</v>
      </c>
      <c r="B43" s="41" t="s">
        <v>51</v>
      </c>
      <c r="C43" s="40">
        <v>70</v>
      </c>
      <c r="D43" s="40">
        <v>101</v>
      </c>
      <c r="E43" s="40">
        <v>112</v>
      </c>
      <c r="F43" s="40">
        <v>134</v>
      </c>
      <c r="G43" s="40">
        <v>400</v>
      </c>
      <c r="H43" s="40">
        <v>409</v>
      </c>
    </row>
    <row r="44" spans="1:8" x14ac:dyDescent="0.25">
      <c r="A44" s="42">
        <v>47</v>
      </c>
      <c r="B44" s="41" t="s">
        <v>122</v>
      </c>
      <c r="C44" s="40"/>
      <c r="D44" s="40">
        <v>182</v>
      </c>
      <c r="E44" s="40">
        <v>190</v>
      </c>
      <c r="F44" s="40">
        <v>144</v>
      </c>
      <c r="G44" s="40">
        <v>425</v>
      </c>
      <c r="H44" s="40">
        <v>350</v>
      </c>
    </row>
    <row r="45" spans="1:8" x14ac:dyDescent="0.25">
      <c r="A45" s="42">
        <v>48</v>
      </c>
      <c r="B45" s="41" t="s">
        <v>121</v>
      </c>
      <c r="C45" s="40"/>
      <c r="D45" s="40">
        <v>191</v>
      </c>
      <c r="E45" s="40">
        <v>198</v>
      </c>
      <c r="F45" s="40">
        <v>159</v>
      </c>
      <c r="G45" s="40">
        <v>456</v>
      </c>
      <c r="H45" s="40">
        <v>350</v>
      </c>
    </row>
    <row r="46" spans="1:8" x14ac:dyDescent="0.25">
      <c r="A46" s="42">
        <v>49</v>
      </c>
      <c r="B46" s="41" t="s">
        <v>120</v>
      </c>
      <c r="C46" s="40"/>
      <c r="D46" s="40">
        <v>190</v>
      </c>
      <c r="E46" s="40">
        <v>198</v>
      </c>
      <c r="F46" s="40">
        <v>162</v>
      </c>
      <c r="G46" s="40">
        <v>476</v>
      </c>
      <c r="H46" s="40">
        <v>375</v>
      </c>
    </row>
    <row r="47" spans="1:8" x14ac:dyDescent="0.25">
      <c r="A47" s="42">
        <v>50</v>
      </c>
      <c r="B47" s="41" t="s">
        <v>119</v>
      </c>
      <c r="C47" s="40"/>
      <c r="D47" s="40">
        <v>155</v>
      </c>
      <c r="E47" s="40">
        <v>166</v>
      </c>
      <c r="F47" s="40">
        <v>146</v>
      </c>
      <c r="G47" s="40">
        <v>381</v>
      </c>
      <c r="H47" s="40" t="s">
        <v>36</v>
      </c>
    </row>
    <row r="48" spans="1:8" x14ac:dyDescent="0.25">
      <c r="A48" s="42">
        <v>51</v>
      </c>
      <c r="B48" s="41" t="s">
        <v>95</v>
      </c>
      <c r="C48" s="40"/>
      <c r="D48" s="40">
        <v>97</v>
      </c>
      <c r="E48" s="40">
        <v>123</v>
      </c>
      <c r="F48" s="40">
        <v>104</v>
      </c>
      <c r="G48" s="40">
        <v>325</v>
      </c>
      <c r="H48" s="40">
        <v>262</v>
      </c>
    </row>
    <row r="49" spans="1:8" x14ac:dyDescent="0.25">
      <c r="A49" s="42">
        <v>52</v>
      </c>
      <c r="B49" s="41" t="s">
        <v>118</v>
      </c>
      <c r="C49" s="40">
        <v>293</v>
      </c>
      <c r="D49" s="40">
        <v>261</v>
      </c>
      <c r="E49" s="40">
        <v>287</v>
      </c>
      <c r="F49" s="40">
        <v>217</v>
      </c>
      <c r="G49" s="40">
        <v>861</v>
      </c>
      <c r="H49" s="40">
        <v>1031</v>
      </c>
    </row>
    <row r="50" spans="1:8" x14ac:dyDescent="0.25">
      <c r="A50" s="42">
        <v>53</v>
      </c>
      <c r="B50" s="41" t="s">
        <v>117</v>
      </c>
      <c r="C50" s="40">
        <v>215</v>
      </c>
      <c r="D50" s="40">
        <v>219</v>
      </c>
      <c r="E50" s="40">
        <v>227</v>
      </c>
      <c r="F50" s="40">
        <v>218</v>
      </c>
      <c r="G50" s="40">
        <v>669</v>
      </c>
      <c r="H50" s="40">
        <v>972</v>
      </c>
    </row>
    <row r="51" spans="1:8" x14ac:dyDescent="0.25">
      <c r="A51" s="42">
        <v>54</v>
      </c>
      <c r="B51" s="41" t="s">
        <v>116</v>
      </c>
      <c r="C51" s="40"/>
      <c r="D51" s="40">
        <v>194</v>
      </c>
      <c r="E51" s="40">
        <v>211</v>
      </c>
      <c r="F51" s="40">
        <v>173</v>
      </c>
      <c r="G51" s="40">
        <v>413</v>
      </c>
      <c r="H51" s="40">
        <v>561</v>
      </c>
    </row>
    <row r="52" spans="1:8" x14ac:dyDescent="0.25">
      <c r="A52" s="42">
        <v>55</v>
      </c>
      <c r="B52" s="41" t="s">
        <v>115</v>
      </c>
      <c r="C52" s="40">
        <v>101</v>
      </c>
      <c r="D52" s="40">
        <v>175</v>
      </c>
      <c r="E52" s="40">
        <v>190</v>
      </c>
      <c r="F52" s="40">
        <v>142</v>
      </c>
      <c r="G52" s="40">
        <v>384</v>
      </c>
      <c r="H52" s="40">
        <v>406</v>
      </c>
    </row>
    <row r="53" spans="1:8" x14ac:dyDescent="0.25">
      <c r="A53" s="42">
        <v>56</v>
      </c>
      <c r="B53" s="41" t="s">
        <v>95</v>
      </c>
      <c r="C53" s="40">
        <v>70</v>
      </c>
      <c r="D53" s="40">
        <v>147</v>
      </c>
      <c r="E53" s="40">
        <v>133</v>
      </c>
      <c r="F53" s="40">
        <v>108</v>
      </c>
      <c r="G53" s="40">
        <v>300</v>
      </c>
      <c r="H53" s="40">
        <v>273</v>
      </c>
    </row>
    <row r="54" spans="1:8" x14ac:dyDescent="0.25">
      <c r="A54" s="42">
        <v>57</v>
      </c>
      <c r="B54" s="41" t="s">
        <v>115</v>
      </c>
      <c r="C54" s="40"/>
      <c r="D54" s="40">
        <v>176</v>
      </c>
      <c r="E54" s="40">
        <v>190</v>
      </c>
      <c r="F54" s="40">
        <v>160</v>
      </c>
      <c r="G54" s="40">
        <v>692</v>
      </c>
      <c r="H54" s="40">
        <v>539</v>
      </c>
    </row>
    <row r="55" spans="1:8" x14ac:dyDescent="0.25">
      <c r="A55" s="42">
        <v>58</v>
      </c>
      <c r="B55" s="41" t="s">
        <v>114</v>
      </c>
      <c r="C55" s="40">
        <v>55</v>
      </c>
      <c r="D55" s="40">
        <v>145</v>
      </c>
      <c r="E55" s="40">
        <v>150</v>
      </c>
      <c r="F55" s="40">
        <v>127</v>
      </c>
      <c r="G55" s="40">
        <v>431</v>
      </c>
      <c r="H55" s="40">
        <v>544</v>
      </c>
    </row>
    <row r="56" spans="1:8" x14ac:dyDescent="0.25">
      <c r="A56" s="42">
        <v>59</v>
      </c>
      <c r="B56" s="41" t="s">
        <v>95</v>
      </c>
      <c r="C56" s="40"/>
      <c r="D56" s="40">
        <v>116</v>
      </c>
      <c r="E56" s="40">
        <v>120</v>
      </c>
      <c r="F56" s="40">
        <v>107</v>
      </c>
      <c r="G56" s="40">
        <v>301</v>
      </c>
      <c r="H56" s="40">
        <v>532</v>
      </c>
    </row>
    <row r="57" spans="1:8" x14ac:dyDescent="0.25">
      <c r="A57" s="42">
        <v>66</v>
      </c>
      <c r="B57" s="41" t="s">
        <v>113</v>
      </c>
      <c r="C57" s="40">
        <v>84</v>
      </c>
      <c r="D57" s="40">
        <v>146</v>
      </c>
      <c r="E57" s="40">
        <v>157</v>
      </c>
      <c r="F57" s="40">
        <v>122</v>
      </c>
      <c r="G57" s="40">
        <v>431</v>
      </c>
      <c r="H57" s="40">
        <v>333</v>
      </c>
    </row>
    <row r="58" spans="1:8" x14ac:dyDescent="0.25">
      <c r="A58" s="42">
        <v>67</v>
      </c>
      <c r="B58" s="41" t="s">
        <v>112</v>
      </c>
      <c r="C58" s="40"/>
      <c r="D58" s="40">
        <v>141</v>
      </c>
      <c r="E58" s="40">
        <v>152</v>
      </c>
      <c r="F58" s="40">
        <v>120</v>
      </c>
      <c r="G58" s="40">
        <v>424</v>
      </c>
      <c r="H58" s="40">
        <v>489</v>
      </c>
    </row>
    <row r="59" spans="1:8" x14ac:dyDescent="0.25">
      <c r="A59" s="42">
        <v>69</v>
      </c>
      <c r="B59" s="41" t="s">
        <v>111</v>
      </c>
      <c r="C59" s="40">
        <v>227</v>
      </c>
      <c r="D59" s="40"/>
      <c r="E59" s="40"/>
      <c r="F59" s="40"/>
      <c r="G59" s="40"/>
      <c r="H59" s="40" t="s">
        <v>36</v>
      </c>
    </row>
    <row r="60" spans="1:8" x14ac:dyDescent="0.25">
      <c r="A60" s="42">
        <v>72</v>
      </c>
      <c r="B60" s="41" t="s">
        <v>110</v>
      </c>
      <c r="C60" s="40"/>
      <c r="D60" s="40">
        <v>252</v>
      </c>
      <c r="E60" s="40">
        <v>241</v>
      </c>
      <c r="F60" s="40">
        <v>169</v>
      </c>
      <c r="G60" s="40">
        <v>242</v>
      </c>
      <c r="H60" s="40" t="s">
        <v>36</v>
      </c>
    </row>
    <row r="61" spans="1:8" x14ac:dyDescent="0.25">
      <c r="A61" s="42">
        <v>73</v>
      </c>
      <c r="B61" s="41" t="s">
        <v>109</v>
      </c>
      <c r="C61" s="40"/>
      <c r="D61" s="40">
        <v>212</v>
      </c>
      <c r="E61" s="40">
        <v>230</v>
      </c>
      <c r="F61" s="40">
        <v>163</v>
      </c>
      <c r="G61" s="40">
        <v>701</v>
      </c>
      <c r="H61" s="40" t="s">
        <v>36</v>
      </c>
    </row>
    <row r="62" spans="1:8" x14ac:dyDescent="0.25">
      <c r="A62" s="42">
        <v>74</v>
      </c>
      <c r="B62" s="41" t="s">
        <v>108</v>
      </c>
      <c r="C62" s="40">
        <v>49</v>
      </c>
      <c r="D62" s="40">
        <v>195</v>
      </c>
      <c r="E62" s="40">
        <v>211</v>
      </c>
      <c r="F62" s="40">
        <v>157</v>
      </c>
      <c r="G62" s="40">
        <v>424</v>
      </c>
      <c r="H62" s="40" t="s">
        <v>36</v>
      </c>
    </row>
    <row r="63" spans="1:8" x14ac:dyDescent="0.25">
      <c r="A63" s="42">
        <v>76</v>
      </c>
      <c r="B63" s="41" t="s">
        <v>107</v>
      </c>
      <c r="C63" s="40">
        <v>204</v>
      </c>
      <c r="D63" s="40">
        <v>315</v>
      </c>
      <c r="E63" s="40">
        <v>333</v>
      </c>
      <c r="F63" s="40"/>
      <c r="G63" s="40"/>
      <c r="H63" s="40">
        <v>950</v>
      </c>
    </row>
    <row r="64" spans="1:8" x14ac:dyDescent="0.25">
      <c r="A64" s="42">
        <v>77</v>
      </c>
      <c r="B64" s="41" t="s">
        <v>51</v>
      </c>
      <c r="C64" s="40">
        <v>107</v>
      </c>
      <c r="D64" s="40">
        <v>170</v>
      </c>
      <c r="E64" s="40">
        <v>178</v>
      </c>
      <c r="F64" s="40"/>
      <c r="G64" s="40"/>
      <c r="H64" s="40">
        <v>559</v>
      </c>
    </row>
    <row r="65" spans="1:8" x14ac:dyDescent="0.25">
      <c r="A65" s="42">
        <v>78</v>
      </c>
      <c r="B65" s="41" t="s">
        <v>106</v>
      </c>
      <c r="C65" s="40">
        <v>85</v>
      </c>
      <c r="D65" s="40">
        <v>183</v>
      </c>
      <c r="E65" s="40">
        <v>187</v>
      </c>
      <c r="F65" s="40"/>
      <c r="G65" s="40"/>
      <c r="H65" s="40">
        <v>579</v>
      </c>
    </row>
    <row r="66" spans="1:8" x14ac:dyDescent="0.25">
      <c r="A66" s="42">
        <v>79</v>
      </c>
      <c r="B66" s="41" t="s">
        <v>105</v>
      </c>
      <c r="C66" s="40"/>
      <c r="D66" s="40">
        <v>192</v>
      </c>
      <c r="E66" s="40">
        <v>194</v>
      </c>
      <c r="F66" s="40"/>
      <c r="G66" s="40"/>
      <c r="H66" s="40">
        <v>587</v>
      </c>
    </row>
    <row r="67" spans="1:8" x14ac:dyDescent="0.25">
      <c r="A67" s="42">
        <v>80</v>
      </c>
      <c r="B67" s="41" t="s">
        <v>95</v>
      </c>
      <c r="C67" s="40">
        <v>105</v>
      </c>
      <c r="D67" s="40">
        <v>124</v>
      </c>
      <c r="E67" s="40">
        <v>125</v>
      </c>
      <c r="F67" s="40"/>
      <c r="G67" s="40"/>
      <c r="H67" s="40">
        <v>412</v>
      </c>
    </row>
    <row r="68" spans="1:8" x14ac:dyDescent="0.25">
      <c r="A68" s="42">
        <v>81</v>
      </c>
      <c r="B68" s="41" t="s">
        <v>104</v>
      </c>
      <c r="C68" s="40">
        <v>85</v>
      </c>
      <c r="D68" s="40">
        <v>171</v>
      </c>
      <c r="E68" s="40">
        <v>184</v>
      </c>
      <c r="F68" s="40">
        <v>173</v>
      </c>
      <c r="G68" s="40">
        <v>569</v>
      </c>
      <c r="H68" s="40" t="s">
        <v>36</v>
      </c>
    </row>
    <row r="69" spans="1:8" x14ac:dyDescent="0.25">
      <c r="A69" s="42">
        <v>82</v>
      </c>
      <c r="B69" s="41" t="s">
        <v>103</v>
      </c>
      <c r="C69" s="40">
        <v>71</v>
      </c>
      <c r="D69" s="40">
        <v>199</v>
      </c>
      <c r="E69" s="40">
        <v>204</v>
      </c>
      <c r="F69" s="40">
        <v>169</v>
      </c>
      <c r="G69" s="40">
        <v>615</v>
      </c>
      <c r="H69" s="40" t="s">
        <v>36</v>
      </c>
    </row>
    <row r="70" spans="1:8" x14ac:dyDescent="0.25">
      <c r="A70" s="42">
        <v>83</v>
      </c>
      <c r="B70" s="41" t="s">
        <v>102</v>
      </c>
      <c r="C70" s="40"/>
      <c r="D70" s="40">
        <v>204</v>
      </c>
      <c r="E70" s="40">
        <v>208</v>
      </c>
      <c r="F70" s="40">
        <v>184</v>
      </c>
      <c r="G70" s="40">
        <v>602</v>
      </c>
      <c r="H70" s="40" t="s">
        <v>36</v>
      </c>
    </row>
    <row r="71" spans="1:8" x14ac:dyDescent="0.25">
      <c r="A71" s="42">
        <v>84</v>
      </c>
      <c r="B71" s="41" t="s">
        <v>101</v>
      </c>
      <c r="C71" s="40">
        <v>50</v>
      </c>
      <c r="D71" s="40">
        <v>191</v>
      </c>
      <c r="E71" s="40">
        <v>193</v>
      </c>
      <c r="F71" s="40">
        <v>170</v>
      </c>
      <c r="G71" s="40">
        <v>545</v>
      </c>
      <c r="H71" s="40" t="s">
        <v>36</v>
      </c>
    </row>
    <row r="72" spans="1:8" x14ac:dyDescent="0.25">
      <c r="A72" s="42">
        <v>85</v>
      </c>
      <c r="B72" s="41" t="s">
        <v>100</v>
      </c>
      <c r="C72" s="40">
        <v>63</v>
      </c>
      <c r="D72" s="40">
        <v>179</v>
      </c>
      <c r="E72" s="40">
        <v>182</v>
      </c>
      <c r="F72" s="40">
        <v>173</v>
      </c>
      <c r="G72" s="40">
        <v>543</v>
      </c>
      <c r="H72" s="40" t="s">
        <v>36</v>
      </c>
    </row>
    <row r="73" spans="1:8" x14ac:dyDescent="0.25">
      <c r="A73" s="42">
        <v>86</v>
      </c>
      <c r="B73" s="41" t="s">
        <v>99</v>
      </c>
      <c r="C73" s="40">
        <v>58</v>
      </c>
      <c r="D73" s="40">
        <v>176</v>
      </c>
      <c r="E73" s="40">
        <v>190</v>
      </c>
      <c r="F73" s="40">
        <v>185</v>
      </c>
      <c r="G73" s="40">
        <v>586</v>
      </c>
      <c r="H73" s="40" t="s">
        <v>36</v>
      </c>
    </row>
    <row r="74" spans="1:8" x14ac:dyDescent="0.25">
      <c r="A74" s="42">
        <v>87</v>
      </c>
      <c r="B74" s="41" t="s">
        <v>98</v>
      </c>
      <c r="C74" s="40"/>
      <c r="D74" s="40">
        <v>188</v>
      </c>
      <c r="E74" s="40">
        <v>192</v>
      </c>
      <c r="F74" s="40">
        <v>175</v>
      </c>
      <c r="G74" s="40">
        <v>574</v>
      </c>
      <c r="H74" s="40" t="s">
        <v>36</v>
      </c>
    </row>
    <row r="75" spans="1:8" x14ac:dyDescent="0.25">
      <c r="A75" s="42">
        <v>88</v>
      </c>
      <c r="B75" s="41" t="s">
        <v>97</v>
      </c>
      <c r="C75" s="40">
        <v>85</v>
      </c>
      <c r="D75" s="40">
        <v>194</v>
      </c>
      <c r="E75" s="40">
        <v>201</v>
      </c>
      <c r="F75" s="40">
        <v>178</v>
      </c>
      <c r="G75" s="40">
        <v>571</v>
      </c>
      <c r="H75" s="40" t="s">
        <v>36</v>
      </c>
    </row>
    <row r="76" spans="1:8" x14ac:dyDescent="0.25">
      <c r="A76" s="42">
        <v>89</v>
      </c>
      <c r="B76" s="41" t="s">
        <v>96</v>
      </c>
      <c r="C76" s="40">
        <v>58</v>
      </c>
      <c r="D76" s="40">
        <v>186</v>
      </c>
      <c r="E76" s="40">
        <v>195</v>
      </c>
      <c r="F76" s="40">
        <v>175</v>
      </c>
      <c r="G76" s="40">
        <v>530</v>
      </c>
      <c r="H76" s="40" t="s">
        <v>36</v>
      </c>
    </row>
    <row r="77" spans="1:8" x14ac:dyDescent="0.25">
      <c r="A77" s="42">
        <v>90</v>
      </c>
      <c r="B77" s="41" t="s">
        <v>95</v>
      </c>
      <c r="C77" s="40">
        <v>48</v>
      </c>
      <c r="D77" s="40">
        <v>143</v>
      </c>
      <c r="E77" s="40">
        <v>146</v>
      </c>
      <c r="F77" s="40">
        <v>144</v>
      </c>
      <c r="G77" s="40">
        <v>358</v>
      </c>
      <c r="H77" s="40" t="s">
        <v>36</v>
      </c>
    </row>
    <row r="78" spans="1:8" x14ac:dyDescent="0.25">
      <c r="A78" s="42">
        <v>91</v>
      </c>
      <c r="B78" s="41" t="s">
        <v>53</v>
      </c>
      <c r="C78" s="40"/>
      <c r="D78" s="40">
        <v>156</v>
      </c>
      <c r="E78" s="40">
        <v>170</v>
      </c>
      <c r="F78" s="40">
        <v>137</v>
      </c>
      <c r="G78" s="40">
        <v>428</v>
      </c>
      <c r="H78" s="40">
        <v>762</v>
      </c>
    </row>
    <row r="79" spans="1:8" x14ac:dyDescent="0.25">
      <c r="A79" s="42">
        <v>92</v>
      </c>
      <c r="B79" s="41" t="s">
        <v>94</v>
      </c>
      <c r="C79" s="40"/>
      <c r="D79" s="40">
        <v>187</v>
      </c>
      <c r="E79" s="40">
        <v>222</v>
      </c>
      <c r="F79" s="40">
        <v>162</v>
      </c>
      <c r="G79" s="40">
        <v>361</v>
      </c>
      <c r="H79" s="40">
        <v>876</v>
      </c>
    </row>
    <row r="80" spans="1:8" x14ac:dyDescent="0.25">
      <c r="A80" s="42">
        <v>93</v>
      </c>
      <c r="B80" s="41" t="s">
        <v>91</v>
      </c>
      <c r="C80" s="40"/>
      <c r="D80" s="40">
        <v>131</v>
      </c>
      <c r="E80" s="40">
        <v>144</v>
      </c>
      <c r="F80" s="40">
        <v>118</v>
      </c>
      <c r="G80" s="40">
        <v>321</v>
      </c>
      <c r="H80" s="40">
        <v>568</v>
      </c>
    </row>
    <row r="81" spans="1:8" x14ac:dyDescent="0.25">
      <c r="A81" s="42">
        <v>94</v>
      </c>
      <c r="B81" s="41" t="s">
        <v>93</v>
      </c>
      <c r="C81" s="40">
        <v>104</v>
      </c>
      <c r="D81" s="40">
        <v>111</v>
      </c>
      <c r="E81" s="40">
        <v>117</v>
      </c>
      <c r="F81" s="40">
        <v>129</v>
      </c>
      <c r="G81" s="40">
        <v>397</v>
      </c>
      <c r="H81" s="40" t="s">
        <v>36</v>
      </c>
    </row>
    <row r="82" spans="1:8" x14ac:dyDescent="0.25">
      <c r="A82" s="42">
        <v>95</v>
      </c>
      <c r="B82" s="41" t="s">
        <v>92</v>
      </c>
      <c r="C82" s="40">
        <v>104</v>
      </c>
      <c r="D82" s="40">
        <v>125</v>
      </c>
      <c r="E82" s="40">
        <v>136</v>
      </c>
      <c r="F82" s="40">
        <v>108</v>
      </c>
      <c r="G82" s="40">
        <v>327</v>
      </c>
      <c r="H82" s="40">
        <v>482</v>
      </c>
    </row>
    <row r="83" spans="1:8" x14ac:dyDescent="0.25">
      <c r="A83" s="42">
        <v>96</v>
      </c>
      <c r="B83" s="41" t="s">
        <v>91</v>
      </c>
      <c r="C83" s="40">
        <v>78</v>
      </c>
      <c r="D83" s="40">
        <v>99</v>
      </c>
      <c r="E83" s="40">
        <v>111</v>
      </c>
      <c r="F83" s="40">
        <v>111</v>
      </c>
      <c r="G83" s="40">
        <v>305</v>
      </c>
      <c r="H83" s="40">
        <v>323</v>
      </c>
    </row>
    <row r="84" spans="1:8" x14ac:dyDescent="0.25">
      <c r="A84" s="42">
        <v>97</v>
      </c>
      <c r="B84" s="41" t="s">
        <v>90</v>
      </c>
      <c r="C84" s="40">
        <v>113</v>
      </c>
      <c r="D84" s="40">
        <v>169</v>
      </c>
      <c r="E84" s="40">
        <v>175</v>
      </c>
      <c r="F84" s="40">
        <v>147</v>
      </c>
      <c r="G84" s="40">
        <v>514</v>
      </c>
      <c r="H84" s="40">
        <v>357</v>
      </c>
    </row>
    <row r="85" spans="1:8" x14ac:dyDescent="0.25">
      <c r="A85" s="42">
        <v>98</v>
      </c>
      <c r="B85" s="41" t="s">
        <v>89</v>
      </c>
      <c r="C85" s="40">
        <v>94</v>
      </c>
      <c r="D85" s="40">
        <v>181</v>
      </c>
      <c r="E85" s="40">
        <v>187</v>
      </c>
      <c r="F85" s="40">
        <v>154</v>
      </c>
      <c r="G85" s="40">
        <v>527</v>
      </c>
      <c r="H85" s="40">
        <v>424</v>
      </c>
    </row>
    <row r="86" spans="1:8" x14ac:dyDescent="0.25">
      <c r="A86" s="42">
        <v>99</v>
      </c>
      <c r="B86" s="41" t="s">
        <v>88</v>
      </c>
      <c r="C86" s="40">
        <v>63</v>
      </c>
      <c r="D86" s="40">
        <v>153</v>
      </c>
      <c r="E86" s="40">
        <v>159</v>
      </c>
      <c r="F86" s="40">
        <v>133</v>
      </c>
      <c r="G86" s="40">
        <v>429</v>
      </c>
      <c r="H86" s="40">
        <v>464</v>
      </c>
    </row>
    <row r="87" spans="1:8" x14ac:dyDescent="0.25">
      <c r="A87" s="42">
        <v>100</v>
      </c>
      <c r="B87" s="41" t="s">
        <v>87</v>
      </c>
      <c r="C87" s="40">
        <v>63</v>
      </c>
      <c r="D87" s="40">
        <v>114</v>
      </c>
      <c r="E87" s="40">
        <v>117</v>
      </c>
      <c r="F87" s="40">
        <v>109</v>
      </c>
      <c r="G87" s="40">
        <v>372</v>
      </c>
      <c r="H87" s="40">
        <v>276</v>
      </c>
    </row>
    <row r="88" spans="1:8" x14ac:dyDescent="0.25">
      <c r="A88" s="42">
        <v>101</v>
      </c>
      <c r="B88" s="41" t="s">
        <v>86</v>
      </c>
      <c r="C88" s="40">
        <v>159</v>
      </c>
      <c r="D88" s="40">
        <v>134</v>
      </c>
      <c r="E88" s="40"/>
      <c r="F88" s="40"/>
      <c r="G88" s="40">
        <v>320</v>
      </c>
      <c r="H88" s="40">
        <v>122</v>
      </c>
    </row>
    <row r="89" spans="1:8" x14ac:dyDescent="0.25">
      <c r="A89" s="42">
        <v>102</v>
      </c>
      <c r="B89" s="41" t="s">
        <v>85</v>
      </c>
      <c r="C89" s="40">
        <v>203</v>
      </c>
      <c r="D89" s="40">
        <v>154</v>
      </c>
      <c r="E89" s="40"/>
      <c r="F89" s="40"/>
      <c r="G89" s="40">
        <v>389</v>
      </c>
      <c r="H89" s="40" t="s">
        <v>36</v>
      </c>
    </row>
    <row r="90" spans="1:8" x14ac:dyDescent="0.25">
      <c r="A90" s="42">
        <v>103</v>
      </c>
      <c r="B90" s="41" t="s">
        <v>84</v>
      </c>
      <c r="C90" s="40">
        <v>203</v>
      </c>
      <c r="D90" s="40">
        <v>145</v>
      </c>
      <c r="E90" s="40"/>
      <c r="F90" s="40"/>
      <c r="G90" s="40">
        <v>367</v>
      </c>
      <c r="H90" s="40">
        <v>93</v>
      </c>
    </row>
    <row r="91" spans="1:8" x14ac:dyDescent="0.25">
      <c r="A91" s="42">
        <v>104</v>
      </c>
      <c r="B91" s="41" t="s">
        <v>83</v>
      </c>
      <c r="C91" s="40">
        <v>47</v>
      </c>
      <c r="D91" s="40">
        <v>87</v>
      </c>
      <c r="E91" s="40"/>
      <c r="F91" s="40"/>
      <c r="G91" s="40">
        <v>336</v>
      </c>
      <c r="H91" s="40" t="s">
        <v>36</v>
      </c>
    </row>
    <row r="92" spans="1:8" x14ac:dyDescent="0.25">
      <c r="A92" s="42">
        <v>105</v>
      </c>
      <c r="B92" s="41" t="s">
        <v>82</v>
      </c>
      <c r="C92" s="40">
        <v>129</v>
      </c>
      <c r="D92" s="40">
        <v>170</v>
      </c>
      <c r="E92" s="40"/>
      <c r="F92" s="40"/>
      <c r="G92" s="40">
        <v>427</v>
      </c>
      <c r="H92" s="40">
        <v>374</v>
      </c>
    </row>
    <row r="93" spans="1:8" x14ac:dyDescent="0.25">
      <c r="A93" s="42">
        <v>106</v>
      </c>
      <c r="B93" s="41" t="s">
        <v>81</v>
      </c>
      <c r="C93" s="40"/>
      <c r="D93" s="40">
        <v>170</v>
      </c>
      <c r="E93" s="40"/>
      <c r="F93" s="40"/>
      <c r="G93" s="40">
        <v>422</v>
      </c>
      <c r="H93" s="40" t="s">
        <v>36</v>
      </c>
    </row>
    <row r="94" spans="1:8" x14ac:dyDescent="0.25">
      <c r="A94" s="42">
        <v>107</v>
      </c>
      <c r="B94" s="41" t="s">
        <v>80</v>
      </c>
      <c r="C94" s="40">
        <v>51</v>
      </c>
      <c r="D94" s="40">
        <v>128</v>
      </c>
      <c r="E94" s="40"/>
      <c r="F94" s="40"/>
      <c r="G94" s="40">
        <v>391</v>
      </c>
      <c r="H94" s="40" t="s">
        <v>36</v>
      </c>
    </row>
    <row r="95" spans="1:8" x14ac:dyDescent="0.25">
      <c r="A95" s="42">
        <v>108</v>
      </c>
      <c r="B95" s="41" t="s">
        <v>79</v>
      </c>
      <c r="C95" s="40">
        <v>136</v>
      </c>
      <c r="D95" s="40">
        <v>159</v>
      </c>
      <c r="E95" s="40">
        <v>170</v>
      </c>
      <c r="F95" s="40">
        <v>141</v>
      </c>
      <c r="G95" s="40">
        <v>362</v>
      </c>
      <c r="H95" s="40">
        <v>1006</v>
      </c>
    </row>
    <row r="96" spans="1:8" x14ac:dyDescent="0.25">
      <c r="A96" s="42">
        <v>109</v>
      </c>
      <c r="B96" s="41" t="s">
        <v>78</v>
      </c>
      <c r="C96" s="40">
        <v>265</v>
      </c>
      <c r="D96" s="40">
        <v>120</v>
      </c>
      <c r="E96" s="40">
        <v>122</v>
      </c>
      <c r="F96" s="40">
        <v>114</v>
      </c>
      <c r="G96" s="40">
        <v>284</v>
      </c>
      <c r="H96" s="40">
        <v>257</v>
      </c>
    </row>
    <row r="97" spans="1:8" x14ac:dyDescent="0.25">
      <c r="A97" s="42">
        <v>110</v>
      </c>
      <c r="B97" s="41" t="s">
        <v>33</v>
      </c>
      <c r="C97" s="40">
        <v>189</v>
      </c>
      <c r="D97" s="40">
        <v>160</v>
      </c>
      <c r="E97" s="40">
        <v>165</v>
      </c>
      <c r="F97" s="40">
        <v>135</v>
      </c>
      <c r="G97" s="40">
        <v>380</v>
      </c>
      <c r="H97" s="40">
        <v>480</v>
      </c>
    </row>
    <row r="98" spans="1:8" x14ac:dyDescent="0.25">
      <c r="A98" s="42">
        <v>111</v>
      </c>
      <c r="B98" s="41" t="s">
        <v>77</v>
      </c>
      <c r="C98" s="40">
        <v>333</v>
      </c>
      <c r="D98" s="40">
        <v>190</v>
      </c>
      <c r="E98" s="40">
        <v>212</v>
      </c>
      <c r="F98" s="40">
        <v>162</v>
      </c>
      <c r="G98" s="40">
        <v>354</v>
      </c>
      <c r="H98" s="40">
        <v>499</v>
      </c>
    </row>
    <row r="99" spans="1:8" x14ac:dyDescent="0.25">
      <c r="A99" s="42">
        <v>112</v>
      </c>
      <c r="B99" s="41" t="s">
        <v>76</v>
      </c>
      <c r="C99" s="40"/>
      <c r="D99" s="40">
        <v>298</v>
      </c>
      <c r="E99" s="40">
        <v>329</v>
      </c>
      <c r="F99" s="40">
        <v>262</v>
      </c>
      <c r="G99" s="40">
        <v>640</v>
      </c>
      <c r="H99" s="40">
        <v>334</v>
      </c>
    </row>
    <row r="100" spans="1:8" x14ac:dyDescent="0.25">
      <c r="A100" s="42">
        <v>113</v>
      </c>
      <c r="B100" s="41" t="s">
        <v>75</v>
      </c>
      <c r="C100" s="40">
        <v>325</v>
      </c>
      <c r="D100" s="40">
        <v>390</v>
      </c>
      <c r="E100" s="40">
        <v>496</v>
      </c>
      <c r="F100" s="40">
        <v>415</v>
      </c>
      <c r="G100" s="40">
        <v>572</v>
      </c>
      <c r="H100" s="40">
        <v>334</v>
      </c>
    </row>
    <row r="101" spans="1:8" x14ac:dyDescent="0.25">
      <c r="A101" s="42">
        <v>114</v>
      </c>
      <c r="B101" s="41" t="s">
        <v>74</v>
      </c>
      <c r="C101" s="40"/>
      <c r="D101" s="40">
        <v>300</v>
      </c>
      <c r="E101" s="40"/>
      <c r="F101" s="40"/>
      <c r="G101" s="40"/>
      <c r="H101" s="40">
        <v>16499</v>
      </c>
    </row>
    <row r="102" spans="1:8" x14ac:dyDescent="0.25">
      <c r="A102" s="42">
        <v>115</v>
      </c>
      <c r="B102" s="41" t="s">
        <v>73</v>
      </c>
      <c r="C102" s="40"/>
      <c r="D102" s="40">
        <v>233</v>
      </c>
      <c r="E102" s="40"/>
      <c r="F102" s="40"/>
      <c r="G102" s="40"/>
      <c r="H102" s="40">
        <v>5855</v>
      </c>
    </row>
    <row r="103" spans="1:8" x14ac:dyDescent="0.25">
      <c r="A103" s="42">
        <v>116</v>
      </c>
      <c r="B103" s="41" t="s">
        <v>72</v>
      </c>
      <c r="C103" s="40"/>
      <c r="D103" s="40">
        <v>145</v>
      </c>
      <c r="E103" s="40"/>
      <c r="F103" s="40"/>
      <c r="G103" s="40"/>
      <c r="H103" s="40">
        <v>16925</v>
      </c>
    </row>
    <row r="104" spans="1:8" x14ac:dyDescent="0.25">
      <c r="A104" s="42">
        <v>117</v>
      </c>
      <c r="B104" s="41" t="s">
        <v>71</v>
      </c>
      <c r="C104" s="40"/>
      <c r="D104" s="40">
        <v>167</v>
      </c>
      <c r="E104" s="40"/>
      <c r="F104" s="40"/>
      <c r="G104" s="40"/>
      <c r="H104" s="40">
        <v>1344</v>
      </c>
    </row>
    <row r="105" spans="1:8" x14ac:dyDescent="0.25">
      <c r="A105" s="42">
        <v>118</v>
      </c>
      <c r="B105" s="41" t="s">
        <v>70</v>
      </c>
      <c r="C105" s="40"/>
      <c r="D105" s="40">
        <v>3122</v>
      </c>
      <c r="E105" s="40"/>
      <c r="F105" s="40">
        <v>2732</v>
      </c>
      <c r="G105" s="40">
        <v>2030</v>
      </c>
      <c r="H105" s="40">
        <v>4890</v>
      </c>
    </row>
    <row r="106" spans="1:8" x14ac:dyDescent="0.25">
      <c r="A106" s="42">
        <v>119</v>
      </c>
      <c r="B106" s="41" t="s">
        <v>69</v>
      </c>
      <c r="C106" s="40"/>
      <c r="D106" s="40">
        <v>442</v>
      </c>
      <c r="E106" s="40"/>
      <c r="F106" s="40">
        <v>338</v>
      </c>
      <c r="G106" s="40">
        <v>1070</v>
      </c>
      <c r="H106" s="40">
        <v>7159</v>
      </c>
    </row>
    <row r="107" spans="1:8" x14ac:dyDescent="0.25">
      <c r="A107" s="42">
        <v>120</v>
      </c>
      <c r="B107" s="41" t="s">
        <v>68</v>
      </c>
      <c r="C107" s="40"/>
      <c r="D107" s="40">
        <v>343</v>
      </c>
      <c r="E107" s="40"/>
      <c r="F107" s="40">
        <v>272</v>
      </c>
      <c r="G107" s="40">
        <v>551</v>
      </c>
      <c r="H107" s="40">
        <v>512</v>
      </c>
    </row>
    <row r="108" spans="1:8" x14ac:dyDescent="0.25">
      <c r="A108" s="42">
        <v>121</v>
      </c>
      <c r="B108" s="41" t="s">
        <v>67</v>
      </c>
      <c r="C108" s="40"/>
      <c r="D108" s="40">
        <v>543</v>
      </c>
      <c r="E108" s="40"/>
      <c r="F108" s="40">
        <v>418</v>
      </c>
      <c r="G108" s="40">
        <v>451</v>
      </c>
      <c r="H108" s="40">
        <v>708</v>
      </c>
    </row>
    <row r="109" spans="1:8" x14ac:dyDescent="0.25">
      <c r="A109" s="42">
        <v>122</v>
      </c>
      <c r="B109" s="41" t="s">
        <v>66</v>
      </c>
      <c r="C109" s="40"/>
      <c r="D109" s="40">
        <v>552</v>
      </c>
      <c r="E109" s="40"/>
      <c r="F109" s="40">
        <v>403</v>
      </c>
      <c r="G109" s="40">
        <v>514</v>
      </c>
      <c r="H109" s="40">
        <v>955</v>
      </c>
    </row>
    <row r="110" spans="1:8" x14ac:dyDescent="0.25">
      <c r="A110" s="42">
        <v>123</v>
      </c>
      <c r="B110" s="41" t="s">
        <v>65</v>
      </c>
      <c r="C110" s="40"/>
      <c r="D110" s="40">
        <v>197</v>
      </c>
      <c r="E110" s="40"/>
      <c r="F110" s="40">
        <v>216</v>
      </c>
      <c r="G110" s="40">
        <v>420</v>
      </c>
      <c r="H110" s="40">
        <v>389</v>
      </c>
    </row>
    <row r="111" spans="1:8" x14ac:dyDescent="0.25">
      <c r="A111" s="42">
        <v>124</v>
      </c>
      <c r="B111" s="41" t="s">
        <v>64</v>
      </c>
      <c r="C111" s="40"/>
      <c r="D111" s="40">
        <v>382</v>
      </c>
      <c r="E111" s="40">
        <v>387</v>
      </c>
      <c r="F111" s="40">
        <v>283</v>
      </c>
      <c r="G111" s="40">
        <v>500</v>
      </c>
      <c r="H111" s="40">
        <v>709</v>
      </c>
    </row>
    <row r="112" spans="1:8" x14ac:dyDescent="0.25">
      <c r="A112" s="42">
        <v>125</v>
      </c>
      <c r="B112" s="41" t="s">
        <v>63</v>
      </c>
      <c r="C112" s="40"/>
      <c r="D112" s="40">
        <v>297</v>
      </c>
      <c r="E112" s="40">
        <v>301</v>
      </c>
      <c r="F112" s="40">
        <v>243</v>
      </c>
      <c r="G112" s="40">
        <v>439</v>
      </c>
      <c r="H112" s="40" t="s">
        <v>36</v>
      </c>
    </row>
    <row r="113" spans="1:8" x14ac:dyDescent="0.25">
      <c r="A113" s="42">
        <v>126</v>
      </c>
      <c r="B113" s="41" t="s">
        <v>62</v>
      </c>
      <c r="C113" s="40">
        <v>45</v>
      </c>
      <c r="D113" s="40">
        <v>157</v>
      </c>
      <c r="E113" s="40">
        <v>173</v>
      </c>
      <c r="F113" s="40">
        <v>128</v>
      </c>
      <c r="G113" s="40">
        <v>428</v>
      </c>
      <c r="H113" s="40">
        <v>384</v>
      </c>
    </row>
    <row r="114" spans="1:8" x14ac:dyDescent="0.25">
      <c r="A114" s="42">
        <v>127</v>
      </c>
      <c r="B114" s="41" t="s">
        <v>61</v>
      </c>
      <c r="C114" s="40">
        <v>55</v>
      </c>
      <c r="D114" s="40">
        <v>142</v>
      </c>
      <c r="E114" s="40">
        <v>140</v>
      </c>
      <c r="F114" s="40">
        <v>107</v>
      </c>
      <c r="G114" s="40">
        <v>515</v>
      </c>
      <c r="H114" s="40">
        <v>420</v>
      </c>
    </row>
    <row r="115" spans="1:8" x14ac:dyDescent="0.25">
      <c r="A115" s="42">
        <v>128</v>
      </c>
      <c r="B115" s="41" t="s">
        <v>60</v>
      </c>
      <c r="C115" s="40">
        <v>40</v>
      </c>
      <c r="D115" s="40">
        <v>115</v>
      </c>
      <c r="E115" s="40">
        <v>121</v>
      </c>
      <c r="F115" s="40">
        <v>102</v>
      </c>
      <c r="G115" s="40">
        <v>343</v>
      </c>
      <c r="H115" s="40">
        <v>388</v>
      </c>
    </row>
    <row r="116" spans="1:8" x14ac:dyDescent="0.25">
      <c r="A116" s="42">
        <v>129</v>
      </c>
      <c r="B116" s="41" t="s">
        <v>59</v>
      </c>
      <c r="C116" s="40"/>
      <c r="D116" s="40">
        <v>286</v>
      </c>
      <c r="E116" s="40">
        <v>311</v>
      </c>
      <c r="F116" s="40">
        <v>234</v>
      </c>
      <c r="G116" s="40">
        <v>473</v>
      </c>
      <c r="H116" s="40">
        <v>789</v>
      </c>
    </row>
    <row r="117" spans="1:8" x14ac:dyDescent="0.25">
      <c r="A117" s="42">
        <v>130</v>
      </c>
      <c r="B117" s="41" t="s">
        <v>53</v>
      </c>
      <c r="C117" s="40"/>
      <c r="D117" s="40">
        <v>242</v>
      </c>
      <c r="E117" s="40">
        <v>250</v>
      </c>
      <c r="F117" s="40">
        <v>208</v>
      </c>
      <c r="G117" s="40">
        <v>416</v>
      </c>
      <c r="H117" s="40">
        <v>584</v>
      </c>
    </row>
    <row r="118" spans="1:8" x14ac:dyDescent="0.25">
      <c r="A118" s="42">
        <v>131</v>
      </c>
      <c r="B118" s="41" t="s">
        <v>58</v>
      </c>
      <c r="C118" s="40"/>
      <c r="D118" s="40">
        <v>230</v>
      </c>
      <c r="E118" s="40">
        <v>244</v>
      </c>
      <c r="F118" s="40">
        <v>195</v>
      </c>
      <c r="G118" s="40">
        <v>361</v>
      </c>
      <c r="H118" s="40">
        <v>647</v>
      </c>
    </row>
    <row r="119" spans="1:8" x14ac:dyDescent="0.25">
      <c r="A119" s="42">
        <v>132</v>
      </c>
      <c r="B119" s="41" t="s">
        <v>57</v>
      </c>
      <c r="C119" s="40"/>
      <c r="D119" s="40">
        <v>209</v>
      </c>
      <c r="E119" s="40">
        <v>233</v>
      </c>
      <c r="F119" s="40">
        <v>209</v>
      </c>
      <c r="G119" s="40">
        <v>345</v>
      </c>
      <c r="H119" s="40">
        <v>722</v>
      </c>
    </row>
    <row r="120" spans="1:8" x14ac:dyDescent="0.25">
      <c r="A120" s="42">
        <v>133</v>
      </c>
      <c r="B120" s="41" t="s">
        <v>54</v>
      </c>
      <c r="C120" s="40">
        <v>261</v>
      </c>
      <c r="D120" s="40">
        <v>271</v>
      </c>
      <c r="E120" s="40">
        <v>326</v>
      </c>
      <c r="F120" s="40">
        <v>253</v>
      </c>
      <c r="G120" s="40">
        <v>505</v>
      </c>
      <c r="H120" s="40">
        <v>688</v>
      </c>
    </row>
    <row r="121" spans="1:8" x14ac:dyDescent="0.25">
      <c r="A121" s="42">
        <v>134</v>
      </c>
      <c r="B121" s="41" t="s">
        <v>53</v>
      </c>
      <c r="C121" s="40">
        <v>111</v>
      </c>
      <c r="D121" s="40">
        <v>208</v>
      </c>
      <c r="E121" s="40">
        <v>217</v>
      </c>
      <c r="F121" s="40">
        <v>210</v>
      </c>
      <c r="G121" s="40">
        <v>411</v>
      </c>
      <c r="H121" s="40">
        <v>1084</v>
      </c>
    </row>
    <row r="122" spans="1:8" x14ac:dyDescent="0.25">
      <c r="A122" s="42">
        <v>135</v>
      </c>
      <c r="B122" s="41" t="s">
        <v>52</v>
      </c>
      <c r="C122" s="40">
        <v>184</v>
      </c>
      <c r="D122" s="40">
        <v>216</v>
      </c>
      <c r="E122" s="40">
        <v>268</v>
      </c>
      <c r="F122" s="40">
        <v>198</v>
      </c>
      <c r="G122" s="40">
        <v>438</v>
      </c>
      <c r="H122" s="40">
        <v>579</v>
      </c>
    </row>
    <row r="123" spans="1:8" x14ac:dyDescent="0.25">
      <c r="A123" s="42">
        <v>136</v>
      </c>
      <c r="B123" s="41" t="s">
        <v>56</v>
      </c>
      <c r="C123" s="40">
        <v>107</v>
      </c>
      <c r="D123" s="40">
        <v>217</v>
      </c>
      <c r="E123" s="40">
        <v>244</v>
      </c>
      <c r="F123" s="40">
        <v>217</v>
      </c>
      <c r="G123" s="40"/>
      <c r="H123" s="40">
        <v>678</v>
      </c>
    </row>
    <row r="124" spans="1:8" x14ac:dyDescent="0.25">
      <c r="A124" s="42">
        <v>137</v>
      </c>
      <c r="B124" s="41" t="s">
        <v>55</v>
      </c>
      <c r="C124" s="40"/>
      <c r="D124" s="40">
        <v>181</v>
      </c>
      <c r="E124" s="40">
        <v>185</v>
      </c>
      <c r="F124" s="40">
        <v>139</v>
      </c>
      <c r="G124" s="40">
        <v>421</v>
      </c>
      <c r="H124" s="40">
        <v>499</v>
      </c>
    </row>
    <row r="125" spans="1:8" x14ac:dyDescent="0.25">
      <c r="A125" s="42">
        <v>138</v>
      </c>
      <c r="B125" s="41" t="s">
        <v>54</v>
      </c>
      <c r="C125" s="40"/>
      <c r="D125" s="40">
        <v>249</v>
      </c>
      <c r="E125" s="40"/>
      <c r="F125" s="40">
        <v>252</v>
      </c>
      <c r="G125" s="40">
        <v>364</v>
      </c>
      <c r="H125" s="40">
        <v>365</v>
      </c>
    </row>
    <row r="126" spans="1:8" x14ac:dyDescent="0.25">
      <c r="A126" s="42">
        <v>140</v>
      </c>
      <c r="B126" s="41" t="s">
        <v>53</v>
      </c>
      <c r="C126" s="40">
        <v>75</v>
      </c>
      <c r="D126" s="40">
        <v>164</v>
      </c>
      <c r="E126" s="40"/>
      <c r="F126" s="40"/>
      <c r="G126" s="40">
        <v>327</v>
      </c>
      <c r="H126" s="40">
        <v>303</v>
      </c>
    </row>
    <row r="127" spans="1:8" x14ac:dyDescent="0.25">
      <c r="A127" s="42">
        <v>141</v>
      </c>
      <c r="B127" s="41" t="s">
        <v>52</v>
      </c>
      <c r="C127" s="40"/>
      <c r="D127" s="40">
        <v>171</v>
      </c>
      <c r="E127" s="40"/>
      <c r="F127" s="40"/>
      <c r="G127" s="40">
        <v>333</v>
      </c>
      <c r="H127" s="40">
        <v>224</v>
      </c>
    </row>
    <row r="128" spans="1:8" x14ac:dyDescent="0.25">
      <c r="A128" s="42">
        <v>142</v>
      </c>
      <c r="B128" s="41" t="s">
        <v>51</v>
      </c>
      <c r="C128" s="40">
        <v>63</v>
      </c>
      <c r="D128" s="40">
        <v>135</v>
      </c>
      <c r="E128" s="40"/>
      <c r="F128" s="40">
        <v>132</v>
      </c>
      <c r="G128" s="40">
        <v>320</v>
      </c>
      <c r="H128" s="40">
        <v>303</v>
      </c>
    </row>
    <row r="129" spans="1:8" x14ac:dyDescent="0.25">
      <c r="A129" s="42">
        <v>143</v>
      </c>
      <c r="B129" s="41" t="s">
        <v>50</v>
      </c>
      <c r="C129" s="40"/>
      <c r="D129" s="40">
        <v>147</v>
      </c>
      <c r="E129" s="40"/>
      <c r="F129" s="40">
        <v>126</v>
      </c>
      <c r="G129" s="40">
        <v>317</v>
      </c>
      <c r="H129" s="40">
        <v>267</v>
      </c>
    </row>
    <row r="130" spans="1:8" x14ac:dyDescent="0.25">
      <c r="A130" s="42">
        <v>144</v>
      </c>
      <c r="B130" s="41" t="s">
        <v>49</v>
      </c>
      <c r="C130" s="40">
        <v>45</v>
      </c>
      <c r="D130" s="40">
        <v>82</v>
      </c>
      <c r="E130" s="40">
        <v>89</v>
      </c>
      <c r="F130" s="40">
        <v>93</v>
      </c>
      <c r="G130" s="40">
        <v>257</v>
      </c>
      <c r="H130" s="40">
        <v>181</v>
      </c>
    </row>
    <row r="131" spans="1:8" x14ac:dyDescent="0.25">
      <c r="A131" s="42">
        <v>145</v>
      </c>
      <c r="B131" s="41" t="s">
        <v>48</v>
      </c>
      <c r="C131" s="40">
        <v>141</v>
      </c>
      <c r="D131" s="40">
        <v>209</v>
      </c>
      <c r="E131" s="40">
        <v>205</v>
      </c>
      <c r="F131" s="40">
        <v>200</v>
      </c>
      <c r="G131" s="40">
        <v>637</v>
      </c>
      <c r="H131" s="40">
        <v>2027</v>
      </c>
    </row>
    <row r="132" spans="1:8" x14ac:dyDescent="0.25">
      <c r="A132" s="42">
        <v>146</v>
      </c>
      <c r="B132" s="41" t="s">
        <v>47</v>
      </c>
      <c r="C132" s="40">
        <v>141</v>
      </c>
      <c r="D132" s="40">
        <v>207</v>
      </c>
      <c r="E132" s="40">
        <v>205</v>
      </c>
      <c r="F132" s="40">
        <v>199</v>
      </c>
      <c r="G132" s="40">
        <v>657</v>
      </c>
      <c r="H132" s="40">
        <v>682</v>
      </c>
    </row>
    <row r="133" spans="1:8" x14ac:dyDescent="0.25">
      <c r="A133" s="42">
        <v>147</v>
      </c>
      <c r="B133" s="41" t="s">
        <v>46</v>
      </c>
      <c r="C133" s="40">
        <v>109</v>
      </c>
      <c r="D133" s="40">
        <v>197</v>
      </c>
      <c r="E133" s="40">
        <v>221</v>
      </c>
      <c r="F133" s="40">
        <v>195</v>
      </c>
      <c r="G133" s="40">
        <v>606</v>
      </c>
      <c r="H133" s="40">
        <v>400</v>
      </c>
    </row>
    <row r="134" spans="1:8" x14ac:dyDescent="0.25">
      <c r="A134" s="42">
        <v>148</v>
      </c>
      <c r="B134" s="41" t="s">
        <v>45</v>
      </c>
      <c r="C134" s="40">
        <v>109</v>
      </c>
      <c r="D134" s="40">
        <v>198</v>
      </c>
      <c r="E134" s="40">
        <v>219</v>
      </c>
      <c r="F134" s="40">
        <v>195</v>
      </c>
      <c r="G134" s="40">
        <v>603</v>
      </c>
      <c r="H134" s="40">
        <v>450</v>
      </c>
    </row>
    <row r="135" spans="1:8" x14ac:dyDescent="0.25">
      <c r="A135" s="42">
        <v>149</v>
      </c>
      <c r="B135" s="41" t="s">
        <v>44</v>
      </c>
      <c r="C135" s="40">
        <v>112</v>
      </c>
      <c r="D135" s="40">
        <v>212</v>
      </c>
      <c r="E135" s="40">
        <v>221</v>
      </c>
      <c r="F135" s="40">
        <v>194</v>
      </c>
      <c r="G135" s="40">
        <v>476</v>
      </c>
      <c r="H135" s="40">
        <v>400</v>
      </c>
    </row>
    <row r="136" spans="1:8" x14ac:dyDescent="0.25">
      <c r="A136" s="42">
        <v>150</v>
      </c>
      <c r="B136" s="41" t="s">
        <v>43</v>
      </c>
      <c r="C136" s="40">
        <v>89</v>
      </c>
      <c r="D136" s="40">
        <v>145</v>
      </c>
      <c r="E136" s="40">
        <v>235</v>
      </c>
      <c r="F136" s="40">
        <v>180</v>
      </c>
      <c r="G136" s="40">
        <v>355</v>
      </c>
      <c r="H136" s="40">
        <v>560</v>
      </c>
    </row>
    <row r="137" spans="1:8" x14ac:dyDescent="0.25">
      <c r="A137" s="42">
        <v>151</v>
      </c>
      <c r="B137" s="41" t="s">
        <v>42</v>
      </c>
      <c r="C137" s="40">
        <v>89</v>
      </c>
      <c r="D137" s="40">
        <v>143</v>
      </c>
      <c r="E137" s="40">
        <v>138</v>
      </c>
      <c r="F137" s="40">
        <v>141</v>
      </c>
      <c r="G137" s="40">
        <v>279</v>
      </c>
      <c r="H137" s="40">
        <v>525</v>
      </c>
    </row>
    <row r="138" spans="1:8" x14ac:dyDescent="0.25">
      <c r="A138" s="42">
        <v>152</v>
      </c>
      <c r="B138" s="41" t="s">
        <v>41</v>
      </c>
      <c r="C138" s="40">
        <v>149</v>
      </c>
      <c r="D138" s="40">
        <v>224</v>
      </c>
      <c r="E138" s="40">
        <v>246</v>
      </c>
      <c r="F138" s="40">
        <v>256</v>
      </c>
      <c r="G138" s="40">
        <v>456</v>
      </c>
      <c r="H138" s="40">
        <v>411</v>
      </c>
    </row>
    <row r="139" spans="1:8" x14ac:dyDescent="0.25">
      <c r="A139" s="42">
        <v>153</v>
      </c>
      <c r="B139" s="41" t="s">
        <v>40</v>
      </c>
      <c r="C139" s="40">
        <v>149</v>
      </c>
      <c r="D139" s="40">
        <v>247</v>
      </c>
      <c r="E139" s="40">
        <v>255</v>
      </c>
      <c r="F139" s="40">
        <v>252</v>
      </c>
      <c r="G139" s="40">
        <v>458</v>
      </c>
      <c r="H139" s="40">
        <v>385</v>
      </c>
    </row>
    <row r="140" spans="1:8" x14ac:dyDescent="0.25">
      <c r="A140" s="42">
        <v>154</v>
      </c>
      <c r="B140" s="41" t="s">
        <v>39</v>
      </c>
      <c r="C140" s="40">
        <v>95</v>
      </c>
      <c r="D140" s="40">
        <v>150</v>
      </c>
      <c r="E140" s="40">
        <v>158</v>
      </c>
      <c r="F140" s="40">
        <v>155</v>
      </c>
      <c r="G140" s="40">
        <v>415</v>
      </c>
      <c r="H140" s="40">
        <v>476</v>
      </c>
    </row>
    <row r="141" spans="1:8" x14ac:dyDescent="0.25">
      <c r="A141" s="42">
        <v>155</v>
      </c>
      <c r="B141" s="41" t="s">
        <v>38</v>
      </c>
      <c r="C141" s="40">
        <v>42</v>
      </c>
      <c r="D141" s="40">
        <v>143</v>
      </c>
      <c r="E141" s="40">
        <v>147</v>
      </c>
      <c r="F141" s="40">
        <v>159</v>
      </c>
      <c r="G141" s="40">
        <v>373</v>
      </c>
      <c r="H141" s="40" t="s">
        <v>36</v>
      </c>
    </row>
    <row r="142" spans="1:8" x14ac:dyDescent="0.25">
      <c r="A142" s="42">
        <v>156</v>
      </c>
      <c r="B142" s="41" t="s">
        <v>37</v>
      </c>
      <c r="C142" s="40">
        <v>149</v>
      </c>
      <c r="D142" s="40">
        <v>196</v>
      </c>
      <c r="E142" s="40">
        <v>205</v>
      </c>
      <c r="F142" s="40">
        <v>217</v>
      </c>
      <c r="G142" s="40">
        <v>399</v>
      </c>
      <c r="H142" s="40" t="s">
        <v>36</v>
      </c>
    </row>
    <row r="143" spans="1:8" x14ac:dyDescent="0.25">
      <c r="A143" s="42">
        <v>157</v>
      </c>
      <c r="B143" s="41" t="s">
        <v>35</v>
      </c>
      <c r="C143" s="40">
        <v>95</v>
      </c>
      <c r="D143" s="40">
        <v>198</v>
      </c>
      <c r="E143" s="40">
        <v>205</v>
      </c>
      <c r="F143" s="40">
        <v>185</v>
      </c>
      <c r="G143" s="40">
        <v>421</v>
      </c>
      <c r="H143" s="40">
        <v>526</v>
      </c>
    </row>
    <row r="144" spans="1:8" x14ac:dyDescent="0.25">
      <c r="A144" s="42">
        <v>158</v>
      </c>
      <c r="B144" s="41" t="s">
        <v>34</v>
      </c>
      <c r="C144" s="40">
        <v>48</v>
      </c>
      <c r="D144" s="40">
        <v>128</v>
      </c>
      <c r="E144" s="40">
        <v>148</v>
      </c>
      <c r="F144" s="40">
        <v>130</v>
      </c>
      <c r="G144" s="40">
        <v>330</v>
      </c>
      <c r="H144" s="40">
        <v>298</v>
      </c>
    </row>
    <row r="145" spans="1:8" x14ac:dyDescent="0.25">
      <c r="A145" s="42">
        <v>159</v>
      </c>
      <c r="B145" s="41" t="s">
        <v>33</v>
      </c>
      <c r="C145" s="40">
        <v>50</v>
      </c>
      <c r="D145" s="40"/>
      <c r="E145" s="40"/>
      <c r="F145" s="40">
        <v>128</v>
      </c>
      <c r="G145" s="40"/>
      <c r="H145" s="40">
        <v>639</v>
      </c>
    </row>
    <row r="146" spans="1:8" x14ac:dyDescent="0.25">
      <c r="A146" s="42">
        <v>160</v>
      </c>
      <c r="B146" s="41" t="s">
        <v>32</v>
      </c>
      <c r="C146" s="40">
        <v>153</v>
      </c>
      <c r="D146" s="40">
        <v>245</v>
      </c>
      <c r="E146" s="40"/>
      <c r="F146" s="40">
        <v>190</v>
      </c>
      <c r="G146" s="40">
        <v>468</v>
      </c>
      <c r="H146" s="40">
        <v>436</v>
      </c>
    </row>
    <row r="147" spans="1:8" x14ac:dyDescent="0.25">
      <c r="A147" s="42">
        <v>161</v>
      </c>
      <c r="B147" s="41" t="s">
        <v>31</v>
      </c>
      <c r="C147" s="40">
        <v>153</v>
      </c>
      <c r="D147" s="40">
        <v>238</v>
      </c>
      <c r="E147" s="40"/>
      <c r="F147" s="40">
        <v>187</v>
      </c>
      <c r="G147" s="40">
        <v>454</v>
      </c>
      <c r="H147" s="40">
        <v>367</v>
      </c>
    </row>
    <row r="148" spans="1:8" x14ac:dyDescent="0.25">
      <c r="A148" s="42">
        <v>162</v>
      </c>
      <c r="B148" s="41" t="s">
        <v>30</v>
      </c>
      <c r="C148" s="40">
        <v>153</v>
      </c>
      <c r="D148" s="40">
        <v>198</v>
      </c>
      <c r="E148" s="40"/>
      <c r="F148" s="40">
        <v>187</v>
      </c>
      <c r="G148" s="40">
        <v>491</v>
      </c>
      <c r="H148" s="40">
        <v>367</v>
      </c>
    </row>
    <row r="149" spans="1:8" s="37" customFormat="1" x14ac:dyDescent="0.25">
      <c r="A149" s="39" t="s">
        <v>29</v>
      </c>
      <c r="B149" s="38"/>
      <c r="C149" s="38">
        <v>113</v>
      </c>
      <c r="D149" s="38">
        <v>212</v>
      </c>
      <c r="E149" s="38">
        <v>195</v>
      </c>
      <c r="F149" s="38">
        <v>194</v>
      </c>
      <c r="G149" s="38">
        <v>452</v>
      </c>
      <c r="H149" s="38">
        <v>959</v>
      </c>
    </row>
  </sheetData>
  <autoFilter ref="A7:H7"/>
  <hyperlinks>
    <hyperlink ref="B3"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A11996-19B8-485E-AF5D-86683D25E049}"/>
</file>

<file path=customXml/itemProps2.xml><?xml version="1.0" encoding="utf-8"?>
<ds:datastoreItem xmlns:ds="http://schemas.openxmlformats.org/officeDocument/2006/customXml" ds:itemID="{60423FC7-E95C-402A-9516-2DBE03316CE5}"/>
</file>

<file path=customXml/itemProps3.xml><?xml version="1.0" encoding="utf-8"?>
<ds:datastoreItem xmlns:ds="http://schemas.openxmlformats.org/officeDocument/2006/customXml" ds:itemID="{12392C00-EDF4-4886-BD80-229E1A4F89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vt:lpstr>
      <vt:lpstr>Value added (WDI)</vt:lpstr>
      <vt:lpstr>GVA &amp; labour productivity</vt:lpstr>
      <vt:lpstr>Rel. prod. cf employment</vt:lpstr>
      <vt:lpstr>Decomposition of prod change</vt:lpstr>
      <vt:lpstr>Productivity gaps</vt:lpstr>
      <vt:lpstr>Sectoral employ by sex</vt:lpstr>
      <vt:lpstr>Emp by sex (ILO)</vt:lpstr>
      <vt:lpstr>Wages (ILO)</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2015-01-07T14:45:56Z</dcterms:created>
  <dcterms:modified xsi:type="dcterms:W3CDTF">2015-07-21T12:20:39Z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