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264" windowHeight="9108" tabRatio="972"/>
  </bookViews>
  <sheets>
    <sheet name="VERSION" sheetId="3" r:id="rId1"/>
    <sheet name="Value added (WDI)" sheetId="2" r:id="rId2"/>
    <sheet name="GVA &amp; labour productivity" sheetId="4" r:id="rId3"/>
    <sheet name="Rel. prod. cf employment" sheetId="5" r:id="rId4"/>
    <sheet name="Decomposition of prod change" sheetId="6" r:id="rId5"/>
    <sheet name="Productivity gaps" sheetId="7" r:id="rId6"/>
    <sheet name="Sectoral employ by sex" sheetId="8" r:id="rId7"/>
    <sheet name="Emp by sex (ILO)" sheetId="1" r:id="rId8"/>
  </sheets>
  <externalReferences>
    <externalReference r:id="rId9"/>
  </externalReferences>
  <calcPr calcId="145621"/>
</workbook>
</file>

<file path=xl/calcChain.xml><?xml version="1.0" encoding="utf-8"?>
<calcChain xmlns="http://schemas.openxmlformats.org/spreadsheetml/2006/main">
  <c r="C45" i="6" l="1"/>
  <c r="C42" i="6"/>
  <c r="D38" i="6"/>
  <c r="C15" i="6"/>
  <c r="D64" i="5"/>
  <c r="E63" i="5"/>
  <c r="D63" i="5"/>
  <c r="E62" i="5"/>
  <c r="D62" i="5"/>
  <c r="E61" i="5"/>
  <c r="D61" i="5"/>
  <c r="E60" i="5"/>
  <c r="D60" i="5"/>
  <c r="E59" i="5"/>
  <c r="D59" i="5"/>
  <c r="E58" i="5"/>
  <c r="E65" i="5" s="1"/>
  <c r="D58" i="5"/>
  <c r="E57" i="5"/>
  <c r="D57" i="5"/>
  <c r="D48" i="5"/>
  <c r="E46" i="5"/>
  <c r="D46" i="5"/>
  <c r="E45" i="5"/>
  <c r="D45" i="5"/>
  <c r="E44" i="5"/>
  <c r="D44" i="5"/>
  <c r="E43" i="5"/>
  <c r="D43" i="5"/>
  <c r="E42" i="5"/>
  <c r="D42" i="5"/>
  <c r="E41" i="5"/>
  <c r="E48" i="5" s="1"/>
  <c r="D41" i="5"/>
  <c r="E40" i="5"/>
  <c r="D40" i="5"/>
  <c r="E31" i="5"/>
  <c r="E29" i="5"/>
  <c r="D29" i="5"/>
  <c r="E28" i="5"/>
  <c r="D28" i="5"/>
  <c r="E27" i="5"/>
  <c r="D27" i="5"/>
  <c r="E26" i="5"/>
  <c r="D26" i="5"/>
  <c r="E25" i="5"/>
  <c r="D25" i="5"/>
  <c r="E24" i="5"/>
  <c r="D24" i="5"/>
  <c r="E23" i="5"/>
  <c r="D23" i="5"/>
  <c r="E12" i="5"/>
  <c r="D12" i="5"/>
  <c r="E11" i="5"/>
  <c r="D11" i="5"/>
  <c r="E10" i="5"/>
  <c r="D10" i="5"/>
  <c r="F9" i="5"/>
  <c r="E9" i="5"/>
  <c r="D9" i="5"/>
  <c r="E8" i="5"/>
  <c r="D8" i="5"/>
  <c r="E7" i="5"/>
  <c r="D7" i="5"/>
  <c r="E6" i="5"/>
  <c r="E14" i="5" s="1"/>
  <c r="D6" i="5"/>
  <c r="I80" i="4"/>
  <c r="I81" i="4" s="1"/>
  <c r="I82" i="4" s="1"/>
  <c r="I83" i="4" s="1"/>
  <c r="I84" i="4" s="1"/>
  <c r="I85" i="4" s="1"/>
  <c r="I86" i="4" s="1"/>
  <c r="I87" i="4" s="1"/>
  <c r="I88" i="4" s="1"/>
  <c r="I89" i="4" s="1"/>
  <c r="I90" i="4" s="1"/>
  <c r="I91" i="4" s="1"/>
  <c r="I92" i="4" s="1"/>
  <c r="I93" i="4" s="1"/>
  <c r="I94" i="4" s="1"/>
  <c r="I95" i="4" s="1"/>
  <c r="I96" i="4" s="1"/>
  <c r="I97" i="4" s="1"/>
  <c r="I98" i="4" s="1"/>
  <c r="I99" i="4" s="1"/>
  <c r="I100" i="4" s="1"/>
  <c r="I101" i="4" s="1"/>
  <c r="I74" i="4"/>
  <c r="H74" i="4"/>
  <c r="E73" i="4"/>
  <c r="N72" i="4"/>
  <c r="B45" i="6" s="1"/>
  <c r="F45" i="6" s="1"/>
  <c r="J72" i="4"/>
  <c r="G72" i="4"/>
  <c r="L71" i="4"/>
  <c r="B24" i="6" s="1"/>
  <c r="I71" i="4"/>
  <c r="N70" i="4"/>
  <c r="B43" i="6" s="1"/>
  <c r="K70" i="4"/>
  <c r="B13" i="6" s="1"/>
  <c r="J70" i="4"/>
  <c r="F70" i="4"/>
  <c r="M69" i="4"/>
  <c r="B32" i="6" s="1"/>
  <c r="L69" i="4"/>
  <c r="B22" i="6" s="1"/>
  <c r="I69" i="4"/>
  <c r="H69" i="4"/>
  <c r="E69" i="4"/>
  <c r="G63" i="4"/>
  <c r="I61" i="4"/>
  <c r="O61" i="4" s="1"/>
  <c r="D8" i="7" s="1"/>
  <c r="F8" i="7" s="1"/>
  <c r="H61" i="4"/>
  <c r="G61" i="4"/>
  <c r="L75" i="4" s="1"/>
  <c r="B28" i="6" s="1"/>
  <c r="F61" i="4"/>
  <c r="E61" i="4"/>
  <c r="I60" i="4"/>
  <c r="H60" i="4"/>
  <c r="G60" i="4"/>
  <c r="F60" i="4"/>
  <c r="E60" i="4"/>
  <c r="E74" i="4" s="1"/>
  <c r="I59" i="4"/>
  <c r="I73" i="4" s="1"/>
  <c r="H59" i="4"/>
  <c r="H73" i="4" s="1"/>
  <c r="G59" i="4"/>
  <c r="L73" i="4" s="1"/>
  <c r="B26" i="6" s="1"/>
  <c r="F59" i="4"/>
  <c r="E59" i="4"/>
  <c r="O58" i="4"/>
  <c r="I58" i="4"/>
  <c r="I72" i="4" s="1"/>
  <c r="H58" i="4"/>
  <c r="H72" i="4" s="1"/>
  <c r="G58" i="4"/>
  <c r="F58" i="4"/>
  <c r="F72" i="4" s="1"/>
  <c r="E58" i="4"/>
  <c r="E72" i="4" s="1"/>
  <c r="I57" i="4"/>
  <c r="H57" i="4"/>
  <c r="H71" i="4" s="1"/>
  <c r="G57" i="4"/>
  <c r="G71" i="4" s="1"/>
  <c r="F57" i="4"/>
  <c r="E57" i="4"/>
  <c r="O56" i="4"/>
  <c r="I56" i="4"/>
  <c r="I70" i="4" s="1"/>
  <c r="H56" i="4"/>
  <c r="H70" i="4" s="1"/>
  <c r="G56" i="4"/>
  <c r="F56" i="4"/>
  <c r="E56" i="4"/>
  <c r="E70" i="4" s="1"/>
  <c r="M55" i="4"/>
  <c r="C23" i="5" s="1"/>
  <c r="I55" i="4"/>
  <c r="H55" i="4"/>
  <c r="G55" i="4"/>
  <c r="G69" i="4" s="1"/>
  <c r="F55" i="4"/>
  <c r="F69" i="4" s="1"/>
  <c r="E55" i="4"/>
  <c r="I50" i="4"/>
  <c r="I63" i="4" s="1"/>
  <c r="H50" i="4"/>
  <c r="E47" i="5" s="1"/>
  <c r="G50" i="4"/>
  <c r="M45" i="4" s="1"/>
  <c r="F50" i="4"/>
  <c r="E50" i="4"/>
  <c r="D13" i="5" s="1"/>
  <c r="N48" i="4"/>
  <c r="O47" i="4"/>
  <c r="N47" i="4"/>
  <c r="K47" i="4"/>
  <c r="O46" i="4"/>
  <c r="N46" i="4"/>
  <c r="G44" i="5" s="1"/>
  <c r="K46" i="4"/>
  <c r="O45" i="4"/>
  <c r="D45" i="6" s="1"/>
  <c r="E45" i="6" s="1"/>
  <c r="N45" i="4"/>
  <c r="K45" i="4"/>
  <c r="N44" i="4"/>
  <c r="O43" i="4"/>
  <c r="N43" i="4"/>
  <c r="K43" i="4"/>
  <c r="O42" i="4"/>
  <c r="N42" i="4"/>
  <c r="G40" i="5" s="1"/>
  <c r="K42" i="4"/>
  <c r="I37" i="4"/>
  <c r="H37" i="4"/>
  <c r="G37" i="4"/>
  <c r="F37" i="4"/>
  <c r="L35" i="4" s="1"/>
  <c r="E37" i="4"/>
  <c r="O35" i="4"/>
  <c r="K35" i="4"/>
  <c r="O34" i="4"/>
  <c r="L34" i="4"/>
  <c r="K34" i="4"/>
  <c r="O33" i="4"/>
  <c r="M33" i="4"/>
  <c r="L33" i="4"/>
  <c r="K33" i="4"/>
  <c r="O32" i="4"/>
  <c r="M32" i="4"/>
  <c r="L32" i="4"/>
  <c r="K32" i="4"/>
  <c r="O31" i="4"/>
  <c r="K31" i="4"/>
  <c r="O30" i="4"/>
  <c r="L30" i="4"/>
  <c r="K30" i="4"/>
  <c r="O29" i="4"/>
  <c r="M29" i="4"/>
  <c r="L29" i="4"/>
  <c r="K29" i="4"/>
  <c r="K37" i="4" s="1"/>
  <c r="O28" i="4"/>
  <c r="M28" i="4"/>
  <c r="L28" i="4"/>
  <c r="K28" i="4"/>
  <c r="I23" i="4"/>
  <c r="H23" i="4"/>
  <c r="N21" i="4" s="1"/>
  <c r="G23" i="4"/>
  <c r="F23" i="4"/>
  <c r="E23" i="4"/>
  <c r="M21" i="4"/>
  <c r="N20" i="4"/>
  <c r="M20" i="4"/>
  <c r="O19" i="4"/>
  <c r="N19" i="4"/>
  <c r="M19" i="4"/>
  <c r="K19" i="4"/>
  <c r="O18" i="4"/>
  <c r="N18" i="4"/>
  <c r="M18" i="4"/>
  <c r="K18" i="4"/>
  <c r="O17" i="4"/>
  <c r="M17" i="4"/>
  <c r="K17" i="4"/>
  <c r="N16" i="4"/>
  <c r="M16" i="4"/>
  <c r="O15" i="4"/>
  <c r="N15" i="4"/>
  <c r="M15" i="4"/>
  <c r="K15" i="4"/>
  <c r="O14" i="4"/>
  <c r="N14" i="4"/>
  <c r="M14" i="4"/>
  <c r="K14" i="4"/>
  <c r="C44" i="6" l="1"/>
  <c r="D34" i="6"/>
  <c r="F59" i="5"/>
  <c r="G42" i="5"/>
  <c r="M23" i="4"/>
  <c r="L20" i="4"/>
  <c r="L19" i="4"/>
  <c r="L15" i="4"/>
  <c r="L18" i="4"/>
  <c r="L17" i="4"/>
  <c r="L16" i="4"/>
  <c r="L14" i="4"/>
  <c r="L21" i="4"/>
  <c r="C13" i="6"/>
  <c r="F13" i="6" s="1"/>
  <c r="F7" i="5"/>
  <c r="C11" i="7"/>
  <c r="D47" i="6"/>
  <c r="G62" i="5"/>
  <c r="B62" i="5" s="1"/>
  <c r="F43" i="5"/>
  <c r="G26" i="5"/>
  <c r="C35" i="6"/>
  <c r="D25" i="6"/>
  <c r="M70" i="4"/>
  <c r="B33" i="6" s="1"/>
  <c r="L70" i="4"/>
  <c r="B23" i="6" s="1"/>
  <c r="M56" i="4"/>
  <c r="C24" i="5" s="1"/>
  <c r="G70" i="4"/>
  <c r="M37" i="4"/>
  <c r="N34" i="4"/>
  <c r="N30" i="4"/>
  <c r="H63" i="4"/>
  <c r="N33" i="4"/>
  <c r="N29" i="4"/>
  <c r="N28" i="4"/>
  <c r="N35" i="4"/>
  <c r="N32" i="4"/>
  <c r="L48" i="4"/>
  <c r="L44" i="4"/>
  <c r="D30" i="5"/>
  <c r="E13" i="5"/>
  <c r="L47" i="4"/>
  <c r="L43" i="4"/>
  <c r="F63" i="4"/>
  <c r="L46" i="4"/>
  <c r="L45" i="4"/>
  <c r="L42" i="4"/>
  <c r="N23" i="4"/>
  <c r="N31" i="4"/>
  <c r="F6" i="5"/>
  <c r="C12" i="6"/>
  <c r="C60" i="5"/>
  <c r="D7" i="7"/>
  <c r="F7" i="7" s="1"/>
  <c r="L77" i="4"/>
  <c r="B29" i="6" s="1"/>
  <c r="G77" i="4"/>
  <c r="M63" i="4"/>
  <c r="C30" i="5" s="1"/>
  <c r="N73" i="4"/>
  <c r="B46" i="6" s="1"/>
  <c r="C43" i="6"/>
  <c r="F43" i="6" s="1"/>
  <c r="F58" i="5"/>
  <c r="D33" i="6"/>
  <c r="G41" i="5"/>
  <c r="G48" i="5" s="1"/>
  <c r="D46" i="6"/>
  <c r="E46" i="6" s="1"/>
  <c r="C9" i="7"/>
  <c r="G61" i="5"/>
  <c r="M48" i="4"/>
  <c r="D12" i="7"/>
  <c r="F12" i="7" s="1"/>
  <c r="C58" i="5"/>
  <c r="K73" i="4"/>
  <c r="B16" i="6" s="1"/>
  <c r="K59" i="4"/>
  <c r="F74" i="4"/>
  <c r="K74" i="4"/>
  <c r="B17" i="6" s="1"/>
  <c r="M61" i="4"/>
  <c r="C29" i="5" s="1"/>
  <c r="D43" i="6"/>
  <c r="G58" i="5"/>
  <c r="B58" i="5" s="1"/>
  <c r="C12" i="7"/>
  <c r="F10" i="5"/>
  <c r="C16" i="6"/>
  <c r="C48" i="6"/>
  <c r="F63" i="5"/>
  <c r="G46" i="5"/>
  <c r="K71" i="4"/>
  <c r="B14" i="6" s="1"/>
  <c r="K57" i="4"/>
  <c r="F73" i="4"/>
  <c r="L74" i="4"/>
  <c r="B27" i="6" s="1"/>
  <c r="G74" i="4"/>
  <c r="M60" i="4"/>
  <c r="C28" i="5" s="1"/>
  <c r="L60" i="4"/>
  <c r="C11" i="5" s="1"/>
  <c r="E71" i="4"/>
  <c r="M71" i="4"/>
  <c r="B34" i="6" s="1"/>
  <c r="K72" i="4"/>
  <c r="B15" i="6" s="1"/>
  <c r="F15" i="6" s="1"/>
  <c r="C63" i="5"/>
  <c r="K21" i="4"/>
  <c r="K20" i="4"/>
  <c r="K16" i="4"/>
  <c r="K23" i="4" s="1"/>
  <c r="O21" i="4"/>
  <c r="O20" i="4"/>
  <c r="O16" i="4"/>
  <c r="O23" i="4" s="1"/>
  <c r="O37" i="4"/>
  <c r="M35" i="4"/>
  <c r="M31" i="4"/>
  <c r="M34" i="4"/>
  <c r="M30" i="4"/>
  <c r="D42" i="6"/>
  <c r="E42" i="6" s="1"/>
  <c r="C6" i="7"/>
  <c r="G57" i="5"/>
  <c r="M44" i="4"/>
  <c r="C47" i="6"/>
  <c r="F62" i="5"/>
  <c r="D37" i="6"/>
  <c r="G45" i="5"/>
  <c r="N77" i="4"/>
  <c r="B49" i="6" s="1"/>
  <c r="K69" i="4"/>
  <c r="B12" i="6" s="1"/>
  <c r="F12" i="6" s="1"/>
  <c r="K55" i="4"/>
  <c r="N69" i="4"/>
  <c r="B42" i="6" s="1"/>
  <c r="F42" i="6" s="1"/>
  <c r="J69" i="4"/>
  <c r="O55" i="4"/>
  <c r="F71" i="4"/>
  <c r="M57" i="4"/>
  <c r="C25" i="5" s="1"/>
  <c r="M72" i="4"/>
  <c r="B35" i="6" s="1"/>
  <c r="L72" i="4"/>
  <c r="B25" i="6" s="1"/>
  <c r="M58" i="4"/>
  <c r="C26" i="5" s="1"/>
  <c r="N59" i="4"/>
  <c r="C44" i="5" s="1"/>
  <c r="O60" i="4"/>
  <c r="H75" i="4"/>
  <c r="M75" i="4"/>
  <c r="B38" i="6" s="1"/>
  <c r="O63" i="4"/>
  <c r="C64" i="5" s="1"/>
  <c r="M73" i="4"/>
  <c r="B36" i="6" s="1"/>
  <c r="M74" i="4"/>
  <c r="B37" i="6" s="1"/>
  <c r="N75" i="4"/>
  <c r="B48" i="6" s="1"/>
  <c r="F48" i="6" s="1"/>
  <c r="K14" i="7"/>
  <c r="K15" i="7"/>
  <c r="K13" i="7"/>
  <c r="E75" i="4"/>
  <c r="D47" i="5"/>
  <c r="E30" i="5"/>
  <c r="M47" i="4"/>
  <c r="M43" i="4"/>
  <c r="M46" i="4"/>
  <c r="M42" i="4"/>
  <c r="J73" i="4"/>
  <c r="O59" i="4"/>
  <c r="K75" i="4"/>
  <c r="B18" i="6" s="1"/>
  <c r="I75" i="4"/>
  <c r="C17" i="6"/>
  <c r="F11" i="5"/>
  <c r="O50" i="4"/>
  <c r="N71" i="4"/>
  <c r="B44" i="6" s="1"/>
  <c r="F44" i="6" s="1"/>
  <c r="J71" i="4"/>
  <c r="O57" i="4"/>
  <c r="M59" i="4"/>
  <c r="C27" i="5" s="1"/>
  <c r="J75" i="4"/>
  <c r="D31" i="5"/>
  <c r="E64" i="5"/>
  <c r="N17" i="4"/>
  <c r="L31" i="4"/>
  <c r="L37" i="4" s="1"/>
  <c r="K44" i="4"/>
  <c r="O44" i="4"/>
  <c r="F60" i="5"/>
  <c r="G43" i="5"/>
  <c r="B43" i="5" s="1"/>
  <c r="K48" i="4"/>
  <c r="O48" i="4"/>
  <c r="F75" i="4"/>
  <c r="D65" i="5"/>
  <c r="D32" i="6"/>
  <c r="F57" i="5"/>
  <c r="G60" i="5"/>
  <c r="B60" i="5" s="1"/>
  <c r="C7" i="7"/>
  <c r="D36" i="6"/>
  <c r="F61" i="5"/>
  <c r="N50" i="4"/>
  <c r="N74" i="4"/>
  <c r="B47" i="6" s="1"/>
  <c r="J74" i="4"/>
  <c r="E63" i="4"/>
  <c r="G73" i="4"/>
  <c r="G75" i="4"/>
  <c r="D14" i="5"/>
  <c r="D35" i="6"/>
  <c r="C46" i="6"/>
  <c r="C18" i="6" l="1"/>
  <c r="F12" i="5"/>
  <c r="F18" i="6"/>
  <c r="C62" i="5"/>
  <c r="D11" i="7"/>
  <c r="F11" i="7" s="1"/>
  <c r="E25" i="6"/>
  <c r="D9" i="7"/>
  <c r="F9" i="7" s="1"/>
  <c r="C61" i="5"/>
  <c r="C34" i="6"/>
  <c r="E34" i="6" s="1"/>
  <c r="D24" i="6"/>
  <c r="F42" i="5"/>
  <c r="G25" i="5"/>
  <c r="C38" i="6"/>
  <c r="E38" i="6" s="1"/>
  <c r="D28" i="6"/>
  <c r="E28" i="6" s="1"/>
  <c r="F46" i="5"/>
  <c r="G29" i="5"/>
  <c r="F46" i="6"/>
  <c r="F49" i="6" s="1"/>
  <c r="F77" i="4"/>
  <c r="L61" i="4"/>
  <c r="C12" i="5" s="1"/>
  <c r="L59" i="4"/>
  <c r="C10" i="5" s="1"/>
  <c r="L57" i="4"/>
  <c r="C8" i="5" s="1"/>
  <c r="L55" i="4"/>
  <c r="C6" i="5" s="1"/>
  <c r="L89" i="4"/>
  <c r="L90" i="4" s="1"/>
  <c r="L91" i="4" s="1"/>
  <c r="L92" i="4" s="1"/>
  <c r="L93" i="4" s="1"/>
  <c r="L78" i="4" s="1"/>
  <c r="K77" i="4"/>
  <c r="B19" i="6" s="1"/>
  <c r="L63" i="4"/>
  <c r="C13" i="5" s="1"/>
  <c r="L56" i="4"/>
  <c r="C7" i="5" s="1"/>
  <c r="E35" i="6"/>
  <c r="F64" i="5"/>
  <c r="G47" i="5"/>
  <c r="C49" i="6"/>
  <c r="D39" i="6"/>
  <c r="G64" i="5"/>
  <c r="B64" i="5" s="1"/>
  <c r="D49" i="6"/>
  <c r="E49" i="6" s="1"/>
  <c r="C37" i="6"/>
  <c r="F45" i="5"/>
  <c r="B45" i="5" s="1"/>
  <c r="D27" i="6"/>
  <c r="E27" i="6" s="1"/>
  <c r="G28" i="5"/>
  <c r="F37" i="6"/>
  <c r="F35" i="6"/>
  <c r="E37" i="6"/>
  <c r="B57" i="5"/>
  <c r="F34" i="6"/>
  <c r="E43" i="6"/>
  <c r="F16" i="6"/>
  <c r="B61" i="5"/>
  <c r="D12" i="6"/>
  <c r="E12" i="6" s="1"/>
  <c r="F23" i="5"/>
  <c r="C22" i="6"/>
  <c r="F22" i="6" s="1"/>
  <c r="G6" i="5"/>
  <c r="L50" i="4"/>
  <c r="C23" i="6"/>
  <c r="D13" i="6"/>
  <c r="E13" i="6" s="1"/>
  <c r="G7" i="5"/>
  <c r="B7" i="5" s="1"/>
  <c r="F24" i="5"/>
  <c r="C24" i="6"/>
  <c r="F24" i="6" s="1"/>
  <c r="D14" i="6"/>
  <c r="F25" i="5"/>
  <c r="G8" i="5"/>
  <c r="N37" i="4"/>
  <c r="F23" i="6"/>
  <c r="B26" i="5"/>
  <c r="E36" i="6"/>
  <c r="C14" i="6"/>
  <c r="F14" i="6" s="1"/>
  <c r="F19" i="6" s="1"/>
  <c r="B5" i="6" s="1"/>
  <c r="F8" i="5"/>
  <c r="K50" i="4"/>
  <c r="D26" i="6"/>
  <c r="G27" i="5"/>
  <c r="B27" i="5" s="1"/>
  <c r="F44" i="5"/>
  <c r="B44" i="5" s="1"/>
  <c r="C36" i="6"/>
  <c r="O26" i="7"/>
  <c r="O27" i="7"/>
  <c r="O25" i="7"/>
  <c r="J12" i="7"/>
  <c r="J10" i="7"/>
  <c r="J11" i="7"/>
  <c r="D16" i="6"/>
  <c r="E16" i="6" s="1"/>
  <c r="F27" i="5"/>
  <c r="C26" i="6"/>
  <c r="F26" i="6" s="1"/>
  <c r="G10" i="5"/>
  <c r="B10" i="5" s="1"/>
  <c r="B42" i="5"/>
  <c r="F47" i="6"/>
  <c r="C33" i="6"/>
  <c r="E33" i="6" s="1"/>
  <c r="F41" i="5"/>
  <c r="B41" i="5" s="1"/>
  <c r="D23" i="6"/>
  <c r="E23" i="6" s="1"/>
  <c r="G24" i="5"/>
  <c r="B24" i="5" s="1"/>
  <c r="D6" i="7"/>
  <c r="F6" i="7" s="1"/>
  <c r="C57" i="5"/>
  <c r="M77" i="4"/>
  <c r="H77" i="4"/>
  <c r="N63" i="4"/>
  <c r="C47" i="5" s="1"/>
  <c r="N60" i="4"/>
  <c r="C45" i="5" s="1"/>
  <c r="N58" i="4"/>
  <c r="C43" i="5" s="1"/>
  <c r="N56" i="4"/>
  <c r="C41" i="5" s="1"/>
  <c r="N61" i="4"/>
  <c r="C46" i="5" s="1"/>
  <c r="N99" i="4"/>
  <c r="N100" i="4" s="1"/>
  <c r="N101" i="4" s="1"/>
  <c r="N78" i="4" s="1"/>
  <c r="N55" i="4"/>
  <c r="C40" i="5" s="1"/>
  <c r="N57" i="4"/>
  <c r="C42" i="5" s="1"/>
  <c r="E47" i="6"/>
  <c r="E77" i="4"/>
  <c r="K58" i="4"/>
  <c r="K63" i="4"/>
  <c r="K60" i="4"/>
  <c r="K56" i="4"/>
  <c r="I77" i="4"/>
  <c r="F65" i="5"/>
  <c r="D48" i="6"/>
  <c r="E48" i="6" s="1"/>
  <c r="G63" i="5"/>
  <c r="B63" i="5" s="1"/>
  <c r="C8" i="7"/>
  <c r="C10" i="7"/>
  <c r="D44" i="6"/>
  <c r="E44" i="6" s="1"/>
  <c r="G59" i="5"/>
  <c r="B59" i="5" s="1"/>
  <c r="D10" i="7"/>
  <c r="F10" i="7" s="1"/>
  <c r="C59" i="5"/>
  <c r="D22" i="6"/>
  <c r="G23" i="5"/>
  <c r="M50" i="4"/>
  <c r="C32" i="6"/>
  <c r="F32" i="6" s="1"/>
  <c r="F40" i="5"/>
  <c r="F36" i="6"/>
  <c r="L58" i="4"/>
  <c r="C9" i="5" s="1"/>
  <c r="J77" i="4"/>
  <c r="J80" i="4" s="1"/>
  <c r="J81" i="4" s="1"/>
  <c r="J82" i="4" s="1"/>
  <c r="J83" i="4" s="1"/>
  <c r="J84" i="4" s="1"/>
  <c r="J85" i="4" s="1"/>
  <c r="J86" i="4" s="1"/>
  <c r="J87" i="4" s="1"/>
  <c r="J88" i="4" s="1"/>
  <c r="J89" i="4" s="1"/>
  <c r="J90" i="4" s="1"/>
  <c r="J91" i="4" s="1"/>
  <c r="J92" i="4" s="1"/>
  <c r="J93" i="4" s="1"/>
  <c r="J94" i="4" s="1"/>
  <c r="J95" i="4" s="1"/>
  <c r="J96" i="4" s="1"/>
  <c r="J97" i="4" s="1"/>
  <c r="J98" i="4" s="1"/>
  <c r="J99" i="4" s="1"/>
  <c r="J100" i="4" s="1"/>
  <c r="J101" i="4" s="1"/>
  <c r="J78" i="4" s="1"/>
  <c r="E6" i="7"/>
  <c r="C13" i="7"/>
  <c r="F27" i="6"/>
  <c r="B46" i="5"/>
  <c r="F17" i="6"/>
  <c r="K61" i="4"/>
  <c r="F14" i="5"/>
  <c r="F26" i="5"/>
  <c r="C25" i="6"/>
  <c r="F25" i="6" s="1"/>
  <c r="D15" i="6"/>
  <c r="E15" i="6" s="1"/>
  <c r="G9" i="5"/>
  <c r="B9" i="5" s="1"/>
  <c r="C27" i="6"/>
  <c r="F28" i="5"/>
  <c r="D17" i="6"/>
  <c r="E17" i="6" s="1"/>
  <c r="G11" i="5"/>
  <c r="B11" i="5" s="1"/>
  <c r="C28" i="6"/>
  <c r="F28" i="6" s="1"/>
  <c r="F29" i="5"/>
  <c r="G12" i="5"/>
  <c r="B12" i="5" s="1"/>
  <c r="D18" i="6"/>
  <c r="E18" i="6" s="1"/>
  <c r="L23" i="4"/>
  <c r="B8" i="6" l="1"/>
  <c r="C8" i="6"/>
  <c r="M20" i="7"/>
  <c r="M19" i="7"/>
  <c r="M21" i="7"/>
  <c r="I8" i="7"/>
  <c r="I9" i="7"/>
  <c r="I7" i="7"/>
  <c r="E14" i="6"/>
  <c r="F29" i="6"/>
  <c r="C5" i="6"/>
  <c r="E7" i="7"/>
  <c r="H9" i="7"/>
  <c r="H8" i="7" s="1"/>
  <c r="H10" i="7"/>
  <c r="G31" i="5"/>
  <c r="B23" i="5"/>
  <c r="E26" i="6"/>
  <c r="F31" i="5"/>
  <c r="F38" i="6"/>
  <c r="E39" i="6"/>
  <c r="B29" i="5"/>
  <c r="B25" i="5"/>
  <c r="F33" i="6"/>
  <c r="F48" i="5"/>
  <c r="B40" i="5"/>
  <c r="E22" i="6"/>
  <c r="B39" i="6"/>
  <c r="M94" i="4"/>
  <c r="M95" i="4" s="1"/>
  <c r="M96" i="4" s="1"/>
  <c r="M97" i="4" s="1"/>
  <c r="M98" i="4" s="1"/>
  <c r="M78" i="4" s="1"/>
  <c r="C19" i="6"/>
  <c r="F13" i="5"/>
  <c r="B8" i="5"/>
  <c r="F30" i="5"/>
  <c r="C29" i="6"/>
  <c r="D19" i="6"/>
  <c r="G13" i="5"/>
  <c r="B13" i="5" s="1"/>
  <c r="G65" i="5"/>
  <c r="N24" i="7"/>
  <c r="N22" i="7"/>
  <c r="N23" i="7"/>
  <c r="F47" i="5"/>
  <c r="G30" i="5"/>
  <c r="B30" i="5" s="1"/>
  <c r="C39" i="6"/>
  <c r="D29" i="6"/>
  <c r="F39" i="6"/>
  <c r="B7" i="6" s="1"/>
  <c r="K80" i="4"/>
  <c r="K81" i="4" s="1"/>
  <c r="K82" i="4" s="1"/>
  <c r="K83" i="4" s="1"/>
  <c r="K84" i="4" s="1"/>
  <c r="K85" i="4" s="1"/>
  <c r="K86" i="4" s="1"/>
  <c r="K87" i="4" s="1"/>
  <c r="K88" i="4" s="1"/>
  <c r="K78" i="4" s="1"/>
  <c r="B6" i="5"/>
  <c r="G14" i="5"/>
  <c r="B28" i="5"/>
  <c r="B47" i="5"/>
  <c r="E24" i="6"/>
  <c r="L18" i="7"/>
  <c r="L16" i="7"/>
  <c r="L17" i="7"/>
  <c r="E32" i="6"/>
  <c r="E8" i="7" l="1"/>
  <c r="H12" i="7"/>
  <c r="H13" i="7"/>
  <c r="E29" i="6"/>
  <c r="C7" i="6"/>
  <c r="E19" i="6"/>
  <c r="H11" i="7"/>
  <c r="B6" i="6"/>
  <c r="C6" i="6"/>
  <c r="H16" i="7" l="1"/>
  <c r="H15" i="7"/>
  <c r="E9" i="7"/>
  <c r="H14" i="7"/>
  <c r="H18" i="7" l="1"/>
  <c r="H17" i="7" s="1"/>
  <c r="E10" i="7"/>
  <c r="H19" i="7"/>
  <c r="H20" i="7" l="1"/>
  <c r="H22" i="7"/>
  <c r="E11" i="7"/>
  <c r="H21" i="7"/>
  <c r="H24" i="7" l="1"/>
  <c r="E12" i="7"/>
  <c r="H25" i="7"/>
  <c r="H23" i="7"/>
  <c r="H28" i="7" l="1"/>
  <c r="H27" i="7"/>
  <c r="H26" i="7" s="1"/>
  <c r="F8" i="2" l="1"/>
  <c r="E8" i="2"/>
  <c r="D8" i="2"/>
  <c r="C8" i="2"/>
  <c r="J11" i="1" l="1"/>
  <c r="J10" i="1"/>
  <c r="J9" i="1"/>
  <c r="J8" i="1"/>
  <c r="J7" i="1"/>
</calcChain>
</file>

<file path=xl/sharedStrings.xml><?xml version="1.0" encoding="utf-8"?>
<sst xmlns="http://schemas.openxmlformats.org/spreadsheetml/2006/main" count="397" uniqueCount="120">
  <si>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</si>
  <si>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</si>
  <si>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</si>
  <si>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</si>
  <si>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</si>
  <si>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</si>
  <si>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</si>
  <si>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</si>
  <si>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Agriculture</t>
  </si>
  <si>
    <t>Industry</t>
  </si>
  <si>
    <t>Services</t>
  </si>
  <si>
    <t>Check</t>
  </si>
  <si>
    <t>Sectoral employment by sex</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</si>
  <si>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</si>
  <si>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</si>
  <si>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</si>
  <si>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</si>
  <si>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</si>
  <si>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</si>
  <si>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</si>
  <si>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</si>
  <si>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</si>
  <si>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</si>
  <si>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Yemen</t>
  </si>
  <si>
    <t>Value added (% of GDP)</t>
  </si>
  <si>
    <t>WB, WDI (September 2014)</t>
  </si>
  <si>
    <t>Agriculture, value added (% of GDP)</t>
  </si>
  <si>
    <t>Industry, value added (% of GDP)</t>
  </si>
  <si>
    <t>Services, etc., value added (% of GDP)</t>
  </si>
  <si>
    <t>Total</t>
  </si>
  <si>
    <t>Yemen, Rep.</t>
  </si>
  <si>
    <t>Agriculture corresponds to ISIC divisions 1-5 and includes forestry, hunting, and fishing, as well as cultivation of crops and livestock production.</t>
  </si>
  <si>
    <t>Industry corresponds to ISIC divisions 10-45 and includes manufacturing (ISIC divisions 15-37). It comprises value added in mining, manufacturing (also reported as a separate subgroup), construction, electricity, water, and gas.</t>
  </si>
  <si>
    <t>Services correspond to ISIC divisions 50-99 and they include value added in wholesale and retail trade (including hotels and restaurants), transport, and government, financial, professional, and personal services such as education, health care, and real estate services. Also included are imputed bank service charges, import duties, and any statistical discrepancies noted by national compilers as well as discrepancies arising from rescaling.</t>
  </si>
  <si>
    <t>Manufacturing, value added (% of GDP)</t>
  </si>
  <si>
    <t>NON-TRADE DATA:</t>
  </si>
  <si>
    <t>Last updated:</t>
  </si>
  <si>
    <t>By:</t>
  </si>
  <si>
    <t>Note on change made:</t>
  </si>
  <si>
    <t>YEMEN</t>
  </si>
  <si>
    <t>JK</t>
  </si>
  <si>
    <t>Gross value added, employment and labour productivity by sector</t>
  </si>
  <si>
    <t>Sources:</t>
  </si>
  <si>
    <t>'Gross value added by kind of economic activity' from UNdata, downloaded July 2015</t>
  </si>
  <si>
    <t>'Employment by sector' from ILO WESO supporting data sets (dated Jan. 2015,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</si>
  <si>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</si>
  <si>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</si>
  <si>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</si>
  <si>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</si>
  <si>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</si>
  <si>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There are no UN notes for Yemen on sectoral composition.</t>
  </si>
  <si>
    <t>c</t>
  </si>
  <si>
    <t>ISIC Section Q (extraterritorial organization and bodies) IS NOT included</t>
  </si>
  <si>
    <t>Employment data (based on ISIC Rev. 4):</t>
  </si>
  <si>
    <t>The employment data have been aggregated (according to correlated ISIC Section) from the 14 sectors available in the ILO WESO dataset to the 7 for which GVA data are available from UNdata.</t>
  </si>
  <si>
    <t>ISIC Section U (extraterritorial organization and bodies) IS included (under 'Other activities').</t>
  </si>
  <si>
    <t>Economic activity</t>
  </si>
  <si>
    <t>Gross value added (current US$ thousands)</t>
  </si>
  <si>
    <t>Gross value added (current, %)</t>
  </si>
  <si>
    <t>https://data.un.org/</t>
  </si>
  <si>
    <t>Own calcs.</t>
  </si>
  <si>
    <t>n/a</t>
  </si>
  <si>
    <t xml:space="preserve">Mining &amp; utilities </t>
  </si>
  <si>
    <t>Manufacturing</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</si>
  <si>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</si>
  <si>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</si>
  <si>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</si>
  <si>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</si>
  <si>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</si>
  <si>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</si>
  <si>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</si>
  <si>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</si>
  <si>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</si>
  <si>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Employment by sector (thousands, male &amp; female)</t>
  </si>
  <si>
    <t>Employment by sector (%)</t>
  </si>
  <si>
    <t>http://www.ilo.org/global/research/global-reports/weso/2015/lang--en/index.htm</t>
  </si>
  <si>
    <t>Labour productivity (= constant VA per person employed)</t>
  </si>
  <si>
    <t>Relative productivity level (economic activity labour productivity as ratio of Labour Productivity Total)</t>
  </si>
  <si>
    <t>&lt;&lt;No of years in period</t>
  </si>
  <si>
    <t>Labour productivity (index, 1991=100)</t>
  </si>
  <si>
    <t>Annualised growth in labour productivity</t>
  </si>
  <si>
    <t>1991-2013</t>
  </si>
  <si>
    <t>1991-2000</t>
  </si>
  <si>
    <t>2000-05</t>
  </si>
  <si>
    <t>2005-10</t>
  </si>
  <si>
    <t>2010-13</t>
  </si>
  <si>
    <t>Check:</t>
  </si>
  <si>
    <t>Relative productivity and changes in employment</t>
  </si>
  <si>
    <t>Source: see page 'GVA &amp; labour productivity'</t>
  </si>
  <si>
    <t>Size of bubbles represents number of persons engaged in each sector in the later year of each of the periods.</t>
  </si>
  <si>
    <t>PP change in employ-ment</t>
  </si>
  <si>
    <t xml:space="preserve">Rel. product-ivity level </t>
  </si>
  <si>
    <t>Employment (thousands)</t>
  </si>
  <si>
    <t>Sectoral employment share</t>
  </si>
  <si>
    <t>2000</t>
  </si>
  <si>
    <t>1991</t>
  </si>
  <si>
    <t>Mining &amp; utilities</t>
  </si>
  <si>
    <t>Total of above</t>
  </si>
  <si>
    <t>Check totals</t>
  </si>
  <si>
    <t xml:space="preserve">PP Change in share of persons engaged </t>
  </si>
  <si>
    <t>Decomposition of labour productivity change</t>
  </si>
  <si>
    <t>Within sector</t>
  </si>
  <si>
    <t>Structural change</t>
  </si>
  <si>
    <t>Annualised growth in labour prod.</t>
  </si>
  <si>
    <t>Sector share in total employment</t>
  </si>
  <si>
    <t>Change in sector share in total employment</t>
  </si>
  <si>
    <t>2000-1991</t>
  </si>
  <si>
    <t>B*C</t>
  </si>
  <si>
    <t>2005-00</t>
  </si>
  <si>
    <t>2010-05</t>
  </si>
  <si>
    <t>2013-10</t>
  </si>
  <si>
    <t>Productivity gaps 2013</t>
  </si>
  <si>
    <r>
      <t xml:space="preserve">Sort </t>
    </r>
    <r>
      <rPr>
        <sz val="9"/>
        <color rgb="FFFF0000"/>
        <rFont val="Arial"/>
        <family val="2"/>
      </rPr>
      <t>▲</t>
    </r>
  </si>
  <si>
    <t>Original order</t>
  </si>
  <si>
    <t>Sector</t>
  </si>
  <si>
    <t>Employment share 2013</t>
  </si>
  <si>
    <t>Relative productivity 2013</t>
  </si>
  <si>
    <t>Cumulation of employment share</t>
  </si>
  <si>
    <t>Mining and utilities</t>
  </si>
  <si>
    <t>Addition of labour productivity/sectoral employment analyses based on UN/ILO data (5 pages, starting page 'GVA &amp; labour productivity')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</si>
</sst>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3" formatCode="_-* #,##0.00_-;\-* #,##0.00_-;_-* &quot;-&quot;??_-;_-@_-"/>
    <numFmt numFmtId="164" formatCode="0.0"/>
    <numFmt numFmtId="165" formatCode="_ * #,##0.00_ ;_ * \-#,##0.00_ ;_ * &quot;-&quot;??_ ;_ @_ "/>
    <numFmt numFmtId="166" formatCode="#,##0_ ;\-#,##0\ "/>
    <numFmt numFmtId="167" formatCode="_-* #,##0.0_-;\-* #,##0.0_-;_-* &quot;-&quot;_-;_-@_-"/>
    <numFmt numFmtId="172" formatCode="#,##0.0"/>
    <numFmt numFmtId="173" formatCode="_-* #,##0_-;\-* #,##0_-;_-* &quot;-&quot;??_-;_-@_-"/>
    <numFmt numFmtId="174" formatCode="_-* #,##0.0_-;\-* #,##0.0_-;_-* &quot;-&quot;??_-;_-@_-"/>
    <numFmt numFmtId="175" formatCode="0.0%"/>
    <numFmt numFmtId="176" formatCode="#,##0.0_ ;\-#,##0.0\ "/>
    <numFmt numFmtId="177" formatCode="#,##0.000"/>
  </numFmts>
  <fonts count="47" x14ac:knownFonts="1">
    <font>
      <sz val="9"/>
      <color theme="1"/>
      <name val="Calibri"/>
      <family val="2"/>
    </font>
    <font>
      <sz val="9"/>
      <color theme="1"/>
      <name val="Calibri"/>
      <family val="2"/>
    </font>
    <font>
      <sz val="9"/>
      <color rgb="FFFF0000"/>
      <name val="Calibri"/>
      <family val="2"/>
    </font>
    <font>
      <b/>
      <sz val="9"/>
      <color theme="1"/>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name val="Calibri"/>
      <family val="2"/>
      <scheme val="minor"/>
    </font>
    <font>
      <sz val="9"/>
      <color theme="3" tint="-0.499984740745262"/>
      <name val="Calibri"/>
      <family val="2"/>
      <scheme val="minor"/>
    </font>
    <font>
      <sz val="9"/>
      <color rgb="FFFF0000"/>
      <name val="Calibri"/>
      <family val="2"/>
      <scheme val="minor"/>
    </font>
    <font>
      <i/>
      <sz val="9"/>
      <color rgb="FFFF0000"/>
      <name val="Calibri"/>
      <family val="2"/>
      <scheme val="minor"/>
    </font>
    <font>
      <b/>
      <sz val="9"/>
      <name val="Calibri"/>
      <family val="2"/>
      <scheme val="minor"/>
    </font>
    <font>
      <i/>
      <sz val="9"/>
      <name val="Calibri"/>
      <family val="2"/>
      <scheme val="minor"/>
    </font>
    <font>
      <sz val="11"/>
      <color theme="1"/>
      <name val="Calibri"/>
      <family val="2"/>
      <scheme val="minor"/>
    </font>
    <font>
      <sz val="10"/>
      <color theme="1"/>
      <name val="Arial"/>
      <family val="2"/>
    </font>
    <font>
      <sz val="10"/>
      <name val="MS Sans Serif"/>
      <family val="2"/>
    </font>
    <font>
      <b/>
      <sz val="9"/>
      <color theme="1"/>
      <name val="Calibri"/>
      <family val="2"/>
      <scheme val="minor"/>
    </font>
    <font>
      <sz val="9"/>
      <color theme="1"/>
      <name val="Calibri"/>
      <family val="2"/>
      <scheme val="minor"/>
    </font>
    <font>
      <i/>
      <sz val="9"/>
      <color theme="1"/>
      <name val="Calibri"/>
      <family val="2"/>
      <scheme val="minor"/>
    </font>
    <font>
      <b/>
      <u/>
      <sz val="11"/>
      <color rgb="FFFF0000"/>
      <name val="Calibri"/>
      <family val="2"/>
    </font>
    <font>
      <b/>
      <u/>
      <sz val="9"/>
      <color theme="1"/>
      <name val="Calibri"/>
      <family val="2"/>
    </font>
    <font>
      <b/>
      <sz val="9"/>
      <color theme="0"/>
      <name val="Calibri"/>
      <family val="2"/>
    </font>
    <font>
      <sz val="9"/>
      <color rgb="FF00000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u/>
      <sz val="9"/>
      <color theme="10"/>
      <name val="Calibri"/>
      <family val="2"/>
    </font>
    <font>
      <sz val="9"/>
      <color theme="4"/>
      <name val="Calibri"/>
      <family val="2"/>
    </font>
    <font>
      <b/>
      <sz val="9"/>
      <color theme="4"/>
      <name val="Calibri"/>
      <family val="2"/>
      <scheme val="minor"/>
    </font>
    <font>
      <sz val="9"/>
      <color theme="4"/>
      <name val="Calibri"/>
      <family val="2"/>
      <scheme val="minor"/>
    </font>
    <font>
      <i/>
      <sz val="9"/>
      <color theme="4"/>
      <name val="Calibri"/>
      <family val="2"/>
      <scheme val="minor"/>
    </font>
    <font>
      <i/>
      <sz val="9"/>
      <color theme="4"/>
      <name val="Calibri"/>
      <family val="2"/>
    </font>
    <font>
      <b/>
      <sz val="9"/>
      <color theme="4"/>
      <name val="Calibri"/>
      <family val="2"/>
    </font>
    <font>
      <b/>
      <sz val="11"/>
      <color theme="4"/>
      <name val="Calibri"/>
      <family val="2"/>
      <scheme val="minor"/>
    </font>
    <font>
      <b/>
      <u/>
      <sz val="11"/>
      <name val="Calibri"/>
      <family val="2"/>
      <scheme val="minor"/>
    </font>
    <font>
      <u/>
      <sz val="9"/>
      <color theme="1"/>
      <name val="Calibri"/>
      <family val="2"/>
      <scheme val="minor"/>
    </font>
    <font>
      <b/>
      <sz val="11"/>
      <color theme="0"/>
      <name val="Calibri"/>
      <family val="2"/>
      <scheme val="minor"/>
    </font>
    <font>
      <b/>
      <sz val="8"/>
      <color theme="1"/>
      <name val="Calibri"/>
      <family val="2"/>
      <scheme val="minor"/>
    </font>
    <font>
      <b/>
      <sz val="8"/>
      <name val="Calibri"/>
      <family val="2"/>
      <scheme val="minor"/>
    </font>
    <font>
      <b/>
      <sz val="9"/>
      <color rgb="FFFF0000"/>
      <name val="Calibri"/>
      <family val="2"/>
      <scheme val="minor"/>
    </font>
    <font>
      <b/>
      <u/>
      <sz val="11"/>
      <color rgb="FFFF0000"/>
      <name val="Calibri"/>
      <family val="2"/>
      <scheme val="minor"/>
    </font>
    <font>
      <sz val="9"/>
      <color rgb="FFFF0000"/>
      <name val="Arial"/>
      <family val="2"/>
    </font>
    <font>
      <b/>
      <sz val="9"/>
      <color rgb="FFFF0000"/>
      <name val="Calibri"/>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rgb="FFCCFF99"/>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hair">
        <color rgb="FF0033CC"/>
      </top>
      <bottom style="hair">
        <color rgb="FF0033CC"/>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0">
    <xf numFmtId="0" fontId="0" fillId="0" borderId="0"/>
    <xf numFmtId="9" fontId="1" fillId="0" borderId="0" applyFon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xf numFmtId="43" fontId="17"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cellStyleXfs>
  <cellXfs count="295">
    <xf numFmtId="0" fontId="0" fillId="0" borderId="0" xfId="0"/>
    <xf numFmtId="0" fontId="4" fillId="0" borderId="0" xfId="0" quotePrefix="1" applyFont="1" applyAlignment="1">
      <alignment horizontal="left" vertical="top"/>
    </xf>
    <xf numFmtId="0" fontId="0"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quotePrefix="1" applyFont="1" applyAlignment="1">
      <alignment horizontal="left" vertical="top"/>
    </xf>
    <xf numFmtId="0" fontId="8" fillId="0" borderId="0" xfId="2" applyFont="1" applyAlignment="1">
      <alignment horizontal="left" vertical="top"/>
    </xf>
    <xf numFmtId="0" fontId="2"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vertical="top"/>
    </xf>
    <xf numFmtId="0" fontId="9" fillId="0" borderId="0" xfId="0" applyFont="1" applyAlignment="1">
      <alignment horizontal="center" vertical="top"/>
    </xf>
    <xf numFmtId="0" fontId="9" fillId="0" borderId="0" xfId="0" quotePrefix="1" applyFont="1" applyAlignment="1">
      <alignment horizontal="center" vertical="top"/>
    </xf>
    <xf numFmtId="0" fontId="3" fillId="0" borderId="0" xfId="0" applyFont="1" applyAlignment="1">
      <alignment horizontal="center" vertical="top"/>
    </xf>
    <xf numFmtId="0" fontId="3" fillId="0" borderId="0" xfId="0" quotePrefix="1" applyFont="1" applyAlignment="1">
      <alignment horizontal="center" vertical="top"/>
    </xf>
    <xf numFmtId="0" fontId="5" fillId="0" borderId="0" xfId="0" quotePrefix="1" applyFont="1" applyAlignment="1">
      <alignment horizontal="center" vertical="top"/>
    </xf>
    <xf numFmtId="1" fontId="10"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center"/>
    </xf>
    <xf numFmtId="164" fontId="10"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3" fillId="2" borderId="2" xfId="0" applyNumberFormat="1" applyFont="1" applyFill="1" applyBorder="1" applyAlignment="1">
      <alignment horizontal="center" vertical="center"/>
    </xf>
    <xf numFmtId="0" fontId="8" fillId="0" borderId="0" xfId="2" quotePrefix="1" applyFont="1" applyAlignment="1">
      <alignment horizontal="left" vertical="top"/>
    </xf>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4" xfId="0" quotePrefix="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5" xfId="0" applyFont="1" applyFill="1" applyBorder="1" applyAlignment="1">
      <alignment vertical="top"/>
    </xf>
    <xf numFmtId="9" fontId="15" fillId="3" borderId="1" xfId="1" applyFont="1" applyFill="1" applyBorder="1" applyAlignment="1">
      <alignment horizontal="center" vertical="top" wrapText="1"/>
    </xf>
    <xf numFmtId="0" fontId="14" fillId="4" borderId="1" xfId="0" applyFont="1" applyFill="1" applyBorder="1" applyAlignment="1">
      <alignment vertical="top"/>
    </xf>
    <xf numFmtId="9" fontId="14" fillId="4" borderId="1" xfId="1" applyFont="1" applyFill="1" applyBorder="1" applyAlignment="1">
      <alignment horizontal="center" vertical="top" wrapText="1"/>
    </xf>
    <xf numFmtId="0" fontId="11" fillId="2" borderId="1" xfId="0" applyFont="1" applyFill="1" applyBorder="1" applyAlignment="1">
      <alignment horizontal="left" vertical="top"/>
    </xf>
    <xf numFmtId="166" fontId="11" fillId="2" borderId="1" xfId="3" applyNumberFormat="1" applyFont="1" applyFill="1" applyBorder="1" applyAlignment="1">
      <alignment vertical="top"/>
    </xf>
    <xf numFmtId="9" fontId="11" fillId="2" borderId="1" xfId="1" applyFont="1" applyFill="1" applyBorder="1" applyAlignment="1">
      <alignment horizontal="center" vertical="top"/>
    </xf>
    <xf numFmtId="0" fontId="4" fillId="0" borderId="0" xfId="0" applyFont="1"/>
    <xf numFmtId="0" fontId="6" fillId="0" borderId="0" xfId="0" applyFont="1"/>
    <xf numFmtId="0" fontId="6" fillId="0" borderId="0" xfId="0" quotePrefix="1" applyFont="1" applyAlignment="1">
      <alignment horizontal="left"/>
    </xf>
    <xf numFmtId="0" fontId="0" fillId="3" borderId="1" xfId="0" applyFill="1" applyBorder="1"/>
    <xf numFmtId="0" fontId="19" fillId="3" borderId="1" xfId="0" applyFont="1" applyFill="1" applyBorder="1" applyAlignment="1">
      <alignment horizontal="center" vertical="top"/>
    </xf>
    <xf numFmtId="0" fontId="20" fillId="0" borderId="1" xfId="0" applyFont="1" applyBorder="1" applyAlignment="1">
      <alignment vertical="top"/>
    </xf>
    <xf numFmtId="167" fontId="20" fillId="0" borderId="1" xfId="0" applyNumberFormat="1" applyFont="1" applyBorder="1" applyAlignment="1">
      <alignment vertical="top"/>
    </xf>
    <xf numFmtId="0" fontId="0" fillId="0" borderId="1" xfId="0" applyBorder="1"/>
    <xf numFmtId="0" fontId="3" fillId="0" borderId="1" xfId="0" applyFont="1" applyFill="1" applyBorder="1"/>
    <xf numFmtId="167" fontId="3" fillId="0" borderId="1" xfId="0" applyNumberFormat="1" applyFont="1" applyBorder="1"/>
    <xf numFmtId="0" fontId="20" fillId="0" borderId="0" xfId="0" quotePrefix="1" applyFont="1" applyAlignment="1">
      <alignment horizontal="left"/>
    </xf>
    <xf numFmtId="0" fontId="21" fillId="0" borderId="1" xfId="0" applyFont="1" applyBorder="1" applyAlignment="1">
      <alignment vertical="top"/>
    </xf>
    <xf numFmtId="167" fontId="21" fillId="0" borderId="1" xfId="0" applyNumberFormat="1" applyFont="1" applyBorder="1" applyAlignment="1">
      <alignment vertical="top"/>
    </xf>
    <xf numFmtId="0" fontId="0" fillId="0" borderId="0" xfId="0" applyAlignment="1">
      <alignment vertical="top"/>
    </xf>
    <xf numFmtId="0" fontId="22" fillId="0" borderId="0" xfId="0" applyFont="1" applyAlignment="1">
      <alignment vertical="top"/>
    </xf>
    <xf numFmtId="0" fontId="23"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horizontal="center" vertical="top"/>
    </xf>
    <xf numFmtId="0" fontId="3" fillId="0" borderId="0" xfId="0" quotePrefix="1" applyFont="1" applyAlignment="1">
      <alignment horizontal="center" vertical="top"/>
    </xf>
    <xf numFmtId="15" fontId="25" fillId="0" borderId="0" xfId="0" applyNumberFormat="1" applyFont="1" applyAlignment="1">
      <alignment horizontal="left" vertical="top"/>
    </xf>
    <xf numFmtId="0" fontId="25" fillId="0" borderId="0" xfId="0" applyFont="1" applyAlignment="1">
      <alignment vertical="top"/>
    </xf>
    <xf numFmtId="0" fontId="4" fillId="0" borderId="0" xfId="0" quotePrefix="1" applyFont="1" applyFill="1" applyAlignment="1">
      <alignment horizontal="left" vertical="top"/>
    </xf>
    <xf numFmtId="0" fontId="4" fillId="0" borderId="0" xfId="0" applyFont="1" applyFill="1" applyAlignment="1">
      <alignment vertical="top"/>
    </xf>
    <xf numFmtId="0" fontId="0" fillId="0" borderId="0" xfId="0" applyFill="1" applyAlignment="1">
      <alignment vertical="top"/>
    </xf>
    <xf numFmtId="0" fontId="6" fillId="0" borderId="0" xfId="0" applyFont="1" applyFill="1" applyAlignment="1">
      <alignment vertical="top"/>
    </xf>
    <xf numFmtId="49" fontId="6" fillId="0" borderId="0" xfId="0" applyNumberFormat="1" applyFont="1" applyFill="1" applyAlignment="1">
      <alignment vertical="top"/>
    </xf>
    <xf numFmtId="0" fontId="6" fillId="0" borderId="0" xfId="0" quotePrefix="1" applyFont="1" applyFill="1" applyAlignment="1">
      <alignment horizontal="left" vertical="top"/>
    </xf>
    <xf numFmtId="0" fontId="5" fillId="0" borderId="0" xfId="0" quotePrefix="1" applyFont="1" applyFill="1" applyAlignment="1">
      <alignment horizontal="left" vertical="top"/>
    </xf>
    <xf numFmtId="0" fontId="26" fillId="0" borderId="0" xfId="0" quotePrefix="1" applyFont="1" applyFill="1" applyAlignment="1">
      <alignment horizontal="left" vertical="top"/>
    </xf>
    <xf numFmtId="0" fontId="5" fillId="0" borderId="0" xfId="0" applyFont="1" applyFill="1" applyAlignment="1">
      <alignment vertical="top"/>
    </xf>
    <xf numFmtId="49" fontId="5" fillId="0" borderId="0" xfId="0" applyNumberFormat="1" applyFont="1" applyFill="1" applyAlignment="1">
      <alignment vertical="top"/>
    </xf>
    <xf numFmtId="0" fontId="5" fillId="0" borderId="0" xfId="0" applyFont="1" applyFill="1" applyAlignment="1">
      <alignment horizontal="right" vertical="top"/>
    </xf>
    <xf numFmtId="0" fontId="13" fillId="0" borderId="0" xfId="0" quotePrefix="1" applyFont="1" applyAlignment="1">
      <alignment horizontal="left" vertical="top" wrapText="1"/>
    </xf>
    <xf numFmtId="0" fontId="13" fillId="0" borderId="0" xfId="0" applyFont="1" applyAlignment="1">
      <alignment vertical="top"/>
    </xf>
    <xf numFmtId="0" fontId="13" fillId="0" borderId="0" xfId="0" quotePrefix="1" applyFont="1" applyAlignment="1">
      <alignment horizontal="left" vertical="top"/>
    </xf>
    <xf numFmtId="0" fontId="26" fillId="0" borderId="0" xfId="0" applyFont="1" applyFill="1" applyAlignment="1">
      <alignment vertical="top"/>
    </xf>
    <xf numFmtId="0" fontId="27" fillId="3" borderId="4" xfId="0" applyFont="1" applyFill="1" applyBorder="1" applyAlignment="1">
      <alignment horizontal="center" vertical="top"/>
    </xf>
    <xf numFmtId="0" fontId="27" fillId="3" borderId="6" xfId="0" applyFont="1" applyFill="1" applyBorder="1" applyAlignment="1">
      <alignment horizontal="center" vertical="top"/>
    </xf>
    <xf numFmtId="0" fontId="27" fillId="3" borderId="7" xfId="0" applyFont="1" applyFill="1" applyBorder="1" applyAlignment="1">
      <alignment horizontal="center" vertical="top"/>
    </xf>
    <xf numFmtId="0" fontId="27" fillId="3" borderId="8" xfId="0" quotePrefix="1" applyFont="1" applyFill="1" applyBorder="1" applyAlignment="1">
      <alignment horizontal="center" vertical="top"/>
    </xf>
    <xf numFmtId="0" fontId="27" fillId="3" borderId="9" xfId="0" applyFont="1" applyFill="1" applyBorder="1" applyAlignment="1">
      <alignment horizontal="center" vertical="top"/>
    </xf>
    <xf numFmtId="0" fontId="27" fillId="3" borderId="10" xfId="0" applyFont="1" applyFill="1" applyBorder="1" applyAlignment="1">
      <alignment horizontal="center" vertical="top"/>
    </xf>
    <xf numFmtId="0" fontId="28" fillId="3" borderId="8" xfId="0" quotePrefix="1" applyFont="1" applyFill="1" applyBorder="1" applyAlignment="1">
      <alignment horizontal="center" vertical="top"/>
    </xf>
    <xf numFmtId="0" fontId="28" fillId="3" borderId="9" xfId="0" applyFont="1" applyFill="1" applyBorder="1" applyAlignment="1">
      <alignment horizontal="center" vertical="top"/>
    </xf>
    <xf numFmtId="0" fontId="28" fillId="3" borderId="10" xfId="0" applyFont="1" applyFill="1" applyBorder="1" applyAlignment="1">
      <alignment horizontal="center" vertical="top"/>
    </xf>
    <xf numFmtId="0" fontId="29" fillId="0" borderId="0" xfId="0" applyFont="1" applyFill="1" applyAlignment="1">
      <alignment vertical="top"/>
    </xf>
    <xf numFmtId="0" fontId="3" fillId="3" borderId="11" xfId="0" applyFont="1" applyFill="1" applyBorder="1" applyAlignment="1">
      <alignment horizontal="center" vertical="top"/>
    </xf>
    <xf numFmtId="0" fontId="3" fillId="3" borderId="12" xfId="0" applyFont="1" applyFill="1" applyBorder="1" applyAlignment="1">
      <alignment horizontal="center" vertical="top"/>
    </xf>
    <xf numFmtId="0" fontId="3" fillId="3" borderId="0" xfId="0" applyFont="1" applyFill="1" applyBorder="1" applyAlignment="1">
      <alignment horizontal="center" vertical="top"/>
    </xf>
    <xf numFmtId="0" fontId="30" fillId="3" borderId="8" xfId="9" applyFill="1" applyBorder="1" applyAlignment="1">
      <alignment horizontal="center" vertical="top"/>
    </xf>
    <xf numFmtId="0" fontId="30" fillId="3" borderId="9" xfId="9" applyFill="1" applyBorder="1" applyAlignment="1">
      <alignment horizontal="center" vertical="top"/>
    </xf>
    <xf numFmtId="0" fontId="30" fillId="3" borderId="10" xfId="9" applyFill="1" applyBorder="1" applyAlignment="1">
      <alignment horizontal="center" vertical="top"/>
    </xf>
    <xf numFmtId="0" fontId="31" fillId="3" borderId="8" xfId="0" applyFont="1" applyFill="1" applyBorder="1" applyAlignment="1">
      <alignment horizontal="center"/>
    </xf>
    <xf numFmtId="0" fontId="31" fillId="3" borderId="9" xfId="0" applyFont="1" applyFill="1" applyBorder="1" applyAlignment="1">
      <alignment horizontal="center"/>
    </xf>
    <xf numFmtId="0" fontId="31" fillId="3" borderId="10" xfId="0" applyFont="1" applyFill="1" applyBorder="1" applyAlignment="1">
      <alignment horizontal="center"/>
    </xf>
    <xf numFmtId="0" fontId="14" fillId="3" borderId="13" xfId="0" quotePrefix="1" applyNumberFormat="1" applyFont="1" applyFill="1" applyBorder="1" applyAlignment="1">
      <alignment horizontal="center" vertical="top"/>
    </xf>
    <xf numFmtId="0" fontId="14" fillId="3" borderId="14" xfId="0" quotePrefix="1" applyNumberFormat="1" applyFont="1" applyFill="1" applyBorder="1" applyAlignment="1">
      <alignment horizontal="center" vertical="top"/>
    </xf>
    <xf numFmtId="0" fontId="14" fillId="3" borderId="14" xfId="0" quotePrefix="1" applyNumberFormat="1" applyFont="1" applyFill="1" applyBorder="1" applyAlignment="1">
      <alignment horizontal="center" vertical="top"/>
    </xf>
    <xf numFmtId="0" fontId="14" fillId="3" borderId="1" xfId="0" quotePrefix="1" applyNumberFormat="1" applyFont="1" applyFill="1" applyBorder="1" applyAlignment="1">
      <alignment horizontal="center" vertical="top"/>
    </xf>
    <xf numFmtId="0" fontId="32" fillId="3" borderId="1" xfId="0" quotePrefix="1" applyNumberFormat="1" applyFont="1" applyFill="1" applyBorder="1" applyAlignment="1">
      <alignment horizontal="center" vertical="top"/>
    </xf>
    <xf numFmtId="0" fontId="0" fillId="0" borderId="0" xfId="0" applyFill="1" applyAlignment="1">
      <alignment horizontal="center" vertical="top"/>
    </xf>
    <xf numFmtId="3" fontId="10" fillId="0" borderId="8" xfId="0" applyNumberFormat="1" applyFont="1" applyFill="1" applyBorder="1" applyAlignment="1">
      <alignment horizontal="left" vertical="top"/>
    </xf>
    <xf numFmtId="3" fontId="10" fillId="0" borderId="10" xfId="0" applyNumberFormat="1" applyFont="1" applyFill="1" applyBorder="1" applyAlignment="1">
      <alignment horizontal="left" vertical="top"/>
    </xf>
    <xf numFmtId="0" fontId="0" fillId="0" borderId="1" xfId="0" applyBorder="1" applyAlignment="1">
      <alignment horizontal="center"/>
    </xf>
    <xf numFmtId="41" fontId="0" fillId="0" borderId="1" xfId="8" applyNumberFormat="1" applyFont="1" applyBorder="1" applyAlignment="1">
      <alignment horizontal="right" vertical="top"/>
    </xf>
    <xf numFmtId="41" fontId="1" fillId="0" borderId="1" xfId="8" applyNumberFormat="1" applyFont="1" applyFill="1" applyBorder="1" applyAlignment="1">
      <alignment vertical="top"/>
    </xf>
    <xf numFmtId="41" fontId="31" fillId="5" borderId="1" xfId="8" applyNumberFormat="1" applyFont="1" applyFill="1" applyBorder="1" applyAlignment="1">
      <alignment horizontal="right" vertical="top"/>
    </xf>
    <xf numFmtId="172" fontId="33" fillId="5" borderId="1" xfId="0" quotePrefix="1" applyNumberFormat="1" applyFont="1" applyFill="1" applyBorder="1" applyAlignment="1">
      <alignment horizontal="right" vertical="top"/>
    </xf>
    <xf numFmtId="3" fontId="10" fillId="0" borderId="8" xfId="0" quotePrefix="1" applyNumberFormat="1" applyFont="1" applyFill="1" applyBorder="1" applyAlignment="1">
      <alignment horizontal="left" vertical="top"/>
    </xf>
    <xf numFmtId="3" fontId="14" fillId="0" borderId="8" xfId="0" quotePrefix="1" applyNumberFormat="1" applyFont="1" applyFill="1" applyBorder="1" applyAlignment="1">
      <alignment horizontal="left" vertical="top"/>
    </xf>
    <xf numFmtId="3" fontId="14" fillId="0" borderId="10" xfId="0" applyNumberFormat="1" applyFont="1" applyFill="1" applyBorder="1" applyAlignment="1">
      <alignment horizontal="left" vertical="top"/>
    </xf>
    <xf numFmtId="3" fontId="14" fillId="0" borderId="10" xfId="0" applyNumberFormat="1" applyFont="1" applyFill="1" applyBorder="1" applyAlignment="1">
      <alignment horizontal="left" vertical="top"/>
    </xf>
    <xf numFmtId="41" fontId="3" fillId="0" borderId="1" xfId="8" applyNumberFormat="1" applyFont="1" applyFill="1" applyBorder="1" applyAlignment="1">
      <alignment vertical="top"/>
    </xf>
    <xf numFmtId="172" fontId="32" fillId="5" borderId="1" xfId="0" quotePrefix="1" applyNumberFormat="1" applyFont="1" applyFill="1" applyBorder="1" applyAlignment="1">
      <alignment horizontal="right" vertical="top"/>
    </xf>
    <xf numFmtId="0" fontId="3" fillId="0" borderId="0" xfId="0" applyFont="1" applyFill="1" applyAlignment="1">
      <alignment vertical="top"/>
    </xf>
    <xf numFmtId="3" fontId="34" fillId="0" borderId="4" xfId="0" quotePrefix="1" applyNumberFormat="1" applyFont="1" applyFill="1" applyBorder="1" applyAlignment="1">
      <alignment horizontal="left" vertical="top"/>
    </xf>
    <xf numFmtId="3" fontId="34" fillId="0" borderId="6" xfId="0" quotePrefix="1" applyNumberFormat="1" applyFont="1" applyFill="1" applyBorder="1" applyAlignment="1">
      <alignment horizontal="left" vertical="top"/>
    </xf>
    <xf numFmtId="3" fontId="34" fillId="0" borderId="6" xfId="0" quotePrefix="1" applyNumberFormat="1" applyFont="1" applyFill="1" applyBorder="1" applyAlignment="1">
      <alignment horizontal="left" vertical="top"/>
    </xf>
    <xf numFmtId="3" fontId="34" fillId="0" borderId="3" xfId="0" applyNumberFormat="1" applyFont="1" applyFill="1" applyBorder="1" applyAlignment="1">
      <alignment horizontal="right" vertical="top"/>
    </xf>
    <xf numFmtId="3" fontId="34" fillId="5" borderId="3" xfId="0" applyNumberFormat="1" applyFont="1" applyFill="1" applyBorder="1" applyAlignment="1">
      <alignment horizontal="right" vertical="top"/>
    </xf>
    <xf numFmtId="0" fontId="35" fillId="0" borderId="0" xfId="0" applyFont="1" applyFill="1" applyBorder="1" applyAlignment="1">
      <alignment vertical="top"/>
    </xf>
    <xf numFmtId="3" fontId="34" fillId="0" borderId="13" xfId="0" quotePrefix="1" applyNumberFormat="1" applyFont="1" applyFill="1" applyBorder="1" applyAlignment="1">
      <alignment horizontal="left" vertical="top"/>
    </xf>
    <xf numFmtId="3" fontId="34" fillId="0" borderId="14" xfId="0" quotePrefix="1" applyNumberFormat="1" applyFont="1" applyFill="1" applyBorder="1" applyAlignment="1">
      <alignment horizontal="left" vertical="top"/>
    </xf>
    <xf numFmtId="3" fontId="34" fillId="0" borderId="14" xfId="0" quotePrefix="1" applyNumberFormat="1" applyFont="1" applyFill="1" applyBorder="1" applyAlignment="1">
      <alignment horizontal="left" vertical="top"/>
    </xf>
    <xf numFmtId="3" fontId="34" fillId="0" borderId="5" xfId="0" applyNumberFormat="1" applyFont="1" applyFill="1" applyBorder="1" applyAlignment="1">
      <alignment horizontal="right" vertical="top"/>
    </xf>
    <xf numFmtId="3" fontId="34" fillId="5" borderId="5" xfId="0" applyNumberFormat="1" applyFont="1" applyFill="1" applyBorder="1" applyAlignment="1">
      <alignment horizontal="right" vertical="top"/>
    </xf>
    <xf numFmtId="172" fontId="34" fillId="5" borderId="5" xfId="0" applyNumberFormat="1" applyFont="1" applyFill="1" applyBorder="1" applyAlignment="1">
      <alignment horizontal="right" vertical="top"/>
    </xf>
    <xf numFmtId="0" fontId="27" fillId="3" borderId="6" xfId="0" applyFont="1" applyFill="1" applyBorder="1" applyAlignment="1">
      <alignment horizontal="center" vertical="top"/>
    </xf>
    <xf numFmtId="0" fontId="27" fillId="3" borderId="1" xfId="0" quotePrefix="1" applyFont="1" applyFill="1" applyBorder="1" applyAlignment="1">
      <alignment horizontal="center" vertical="top"/>
    </xf>
    <xf numFmtId="0" fontId="27" fillId="3" borderId="1" xfId="0" applyFont="1" applyFill="1" applyBorder="1" applyAlignment="1">
      <alignment horizontal="center" vertical="top"/>
    </xf>
    <xf numFmtId="0" fontId="28" fillId="3" borderId="1" xfId="0" quotePrefix="1" applyFont="1" applyFill="1" applyBorder="1" applyAlignment="1">
      <alignment horizontal="center" vertical="top"/>
    </xf>
    <xf numFmtId="0" fontId="28" fillId="3" borderId="1" xfId="0" applyFont="1" applyFill="1" applyBorder="1" applyAlignment="1">
      <alignment horizontal="center" vertical="top"/>
    </xf>
    <xf numFmtId="0"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xf>
    <xf numFmtId="0" fontId="32" fillId="3" borderId="1" xfId="0" applyNumberFormat="1" applyFont="1" applyFill="1" applyBorder="1" applyAlignment="1">
      <alignment horizontal="center" vertical="top"/>
    </xf>
    <xf numFmtId="0" fontId="32" fillId="3" borderId="1" xfId="0" applyFont="1" applyFill="1" applyBorder="1" applyAlignment="1">
      <alignment horizontal="center" vertical="top"/>
    </xf>
    <xf numFmtId="173" fontId="35" fillId="0" borderId="3" xfId="0" applyNumberFormat="1" applyFont="1" applyFill="1" applyBorder="1" applyAlignment="1">
      <alignment vertical="top"/>
    </xf>
    <xf numFmtId="173" fontId="35" fillId="5" borderId="3" xfId="0" applyNumberFormat="1" applyFont="1" applyFill="1" applyBorder="1" applyAlignment="1">
      <alignment vertical="top"/>
    </xf>
    <xf numFmtId="0" fontId="30" fillId="3" borderId="8" xfId="9" quotePrefix="1" applyFill="1" applyBorder="1" applyAlignment="1">
      <alignment horizontal="center" vertical="top"/>
    </xf>
    <xf numFmtId="0" fontId="30" fillId="3" borderId="9" xfId="9" quotePrefix="1" applyFill="1" applyBorder="1" applyAlignment="1">
      <alignment horizontal="center" vertical="top"/>
    </xf>
    <xf numFmtId="0" fontId="30" fillId="3" borderId="10" xfId="9" quotePrefix="1" applyFill="1" applyBorder="1" applyAlignment="1">
      <alignment horizontal="center" vertical="top"/>
    </xf>
    <xf numFmtId="0" fontId="3" fillId="3" borderId="1" xfId="0" applyFont="1" applyFill="1" applyBorder="1" applyAlignment="1">
      <alignment horizontal="center" vertical="top"/>
    </xf>
    <xf numFmtId="0" fontId="36" fillId="3" borderId="1" xfId="0" applyFont="1" applyFill="1" applyBorder="1" applyAlignment="1">
      <alignment horizontal="center" vertical="top"/>
    </xf>
    <xf numFmtId="0" fontId="0" fillId="0" borderId="1" xfId="0" applyFill="1" applyBorder="1" applyAlignment="1">
      <alignment horizontal="center" vertical="top"/>
    </xf>
    <xf numFmtId="173" fontId="1" fillId="0" borderId="1" xfId="8" applyNumberFormat="1" applyFont="1" applyBorder="1" applyAlignment="1">
      <alignment vertical="top"/>
    </xf>
    <xf numFmtId="0" fontId="31" fillId="5" borderId="1" xfId="0" applyFont="1" applyFill="1" applyBorder="1" applyAlignment="1">
      <alignment horizontal="center" vertical="top"/>
    </xf>
    <xf numFmtId="174" fontId="31" fillId="5" borderId="1" xfId="8" applyNumberFormat="1" applyFont="1" applyFill="1" applyBorder="1" applyAlignment="1">
      <alignment vertical="top"/>
    </xf>
    <xf numFmtId="173" fontId="0" fillId="0" borderId="1" xfId="8" applyNumberFormat="1" applyFont="1" applyBorder="1"/>
    <xf numFmtId="0" fontId="35" fillId="0" borderId="3" xfId="0" applyFont="1" applyFill="1" applyBorder="1" applyAlignment="1">
      <alignment horizontal="center" vertical="top"/>
    </xf>
    <xf numFmtId="0" fontId="35" fillId="5" borderId="3" xfId="0" applyFont="1" applyFill="1" applyBorder="1" applyAlignment="1">
      <alignment horizontal="center" vertical="top"/>
    </xf>
    <xf numFmtId="0" fontId="35" fillId="0" borderId="5" xfId="0" applyFont="1" applyFill="1" applyBorder="1" applyAlignment="1">
      <alignment horizontal="center" vertical="top"/>
    </xf>
    <xf numFmtId="0" fontId="35" fillId="5" borderId="5" xfId="0" applyFont="1" applyFill="1" applyBorder="1" applyAlignment="1">
      <alignment horizontal="center" vertical="top"/>
    </xf>
    <xf numFmtId="0" fontId="37" fillId="3" borderId="1" xfId="5" quotePrefix="1" applyFont="1" applyFill="1" applyBorder="1" applyAlignment="1">
      <alignment horizontal="center" vertical="top" wrapText="1"/>
    </xf>
    <xf numFmtId="0" fontId="37" fillId="3" borderId="8" xfId="5" quotePrefix="1" applyFont="1" applyFill="1" applyBorder="1" applyAlignment="1">
      <alignment horizontal="center" vertical="top" wrapText="1"/>
    </xf>
    <xf numFmtId="0" fontId="37" fillId="3" borderId="9" xfId="5" quotePrefix="1" applyFont="1" applyFill="1" applyBorder="1" applyAlignment="1">
      <alignment horizontal="center" vertical="top" wrapText="1"/>
    </xf>
    <xf numFmtId="0" fontId="37" fillId="3" borderId="10" xfId="5" quotePrefix="1" applyFont="1" applyFill="1" applyBorder="1" applyAlignment="1">
      <alignment horizontal="center" vertical="top" wrapText="1"/>
    </xf>
    <xf numFmtId="0" fontId="34" fillId="3" borderId="8" xfId="5" quotePrefix="1" applyFont="1" applyFill="1" applyBorder="1" applyAlignment="1">
      <alignment horizontal="center" vertical="top" wrapText="1"/>
    </xf>
    <xf numFmtId="0" fontId="34" fillId="3" borderId="9" xfId="5" quotePrefix="1" applyFont="1" applyFill="1" applyBorder="1" applyAlignment="1">
      <alignment horizontal="center" vertical="top" wrapText="1"/>
    </xf>
    <xf numFmtId="0" fontId="34" fillId="3" borderId="10" xfId="5" quotePrefix="1" applyFont="1" applyFill="1" applyBorder="1" applyAlignment="1">
      <alignment horizontal="center" vertical="top" wrapText="1"/>
    </xf>
    <xf numFmtId="173" fontId="31" fillId="5" borderId="1" xfId="8" applyNumberFormat="1" applyFont="1" applyFill="1" applyBorder="1" applyAlignment="1">
      <alignment vertical="top"/>
    </xf>
    <xf numFmtId="173" fontId="35" fillId="5" borderId="3" xfId="8" applyNumberFormat="1" applyFont="1" applyFill="1" applyBorder="1" applyAlignment="1">
      <alignment vertical="top"/>
    </xf>
    <xf numFmtId="174" fontId="35" fillId="5" borderId="3" xfId="8" applyNumberFormat="1" applyFont="1" applyFill="1" applyBorder="1" applyAlignment="1">
      <alignment vertical="top"/>
    </xf>
    <xf numFmtId="0" fontId="0" fillId="0" borderId="0" xfId="0" applyFill="1" applyBorder="1" applyAlignment="1">
      <alignment vertical="top"/>
    </xf>
    <xf numFmtId="173" fontId="35" fillId="5" borderId="5" xfId="8" applyNumberFormat="1" applyFont="1" applyFill="1" applyBorder="1" applyAlignment="1">
      <alignment vertical="top"/>
    </xf>
    <xf numFmtId="174" fontId="31" fillId="5" borderId="5" xfId="8" applyNumberFormat="1" applyFont="1" applyFill="1" applyBorder="1" applyAlignment="1">
      <alignment vertical="top"/>
    </xf>
    <xf numFmtId="3" fontId="34" fillId="0" borderId="0" xfId="0" quotePrefix="1" applyNumberFormat="1" applyFont="1" applyFill="1" applyBorder="1" applyAlignment="1">
      <alignment horizontal="left" vertical="top"/>
    </xf>
    <xf numFmtId="0" fontId="35" fillId="0" borderId="0" xfId="0" applyFont="1" applyFill="1" applyBorder="1" applyAlignment="1">
      <alignment horizontal="center" vertical="top"/>
    </xf>
    <xf numFmtId="173" fontId="35" fillId="0" borderId="0" xfId="8" applyNumberFormat="1" applyFont="1" applyFill="1" applyBorder="1" applyAlignment="1">
      <alignment vertical="top"/>
    </xf>
    <xf numFmtId="174" fontId="31" fillId="0" borderId="0" xfId="8" applyNumberFormat="1" applyFont="1" applyFill="1" applyBorder="1" applyAlignment="1">
      <alignment vertical="top"/>
    </xf>
    <xf numFmtId="0" fontId="35" fillId="0" borderId="0" xfId="0" applyFont="1" applyFill="1" applyAlignment="1">
      <alignment vertical="top"/>
    </xf>
    <xf numFmtId="0" fontId="2" fillId="0" borderId="1" xfId="0" applyFont="1" applyFill="1" applyBorder="1" applyAlignment="1">
      <alignment horizontal="center" vertical="top"/>
    </xf>
    <xf numFmtId="0" fontId="2" fillId="0" borderId="0" xfId="0" applyFont="1" applyFill="1" applyAlignment="1">
      <alignment vertical="top"/>
    </xf>
    <xf numFmtId="0" fontId="37" fillId="3" borderId="1" xfId="0" quotePrefix="1" applyFont="1" applyFill="1" applyBorder="1" applyAlignment="1">
      <alignment horizontal="center" vertical="top"/>
    </xf>
    <xf numFmtId="0" fontId="28" fillId="3" borderId="8" xfId="0" quotePrefix="1" applyFont="1" applyFill="1" applyBorder="1" applyAlignment="1">
      <alignment horizontal="center" vertical="top" wrapText="1"/>
    </xf>
    <xf numFmtId="0" fontId="28" fillId="3" borderId="9" xfId="0" quotePrefix="1" applyFont="1" applyFill="1" applyBorder="1" applyAlignment="1">
      <alignment horizontal="center" vertical="top" wrapText="1"/>
    </xf>
    <xf numFmtId="0" fontId="28" fillId="3" borderId="10" xfId="0" quotePrefix="1" applyFont="1" applyFill="1" applyBorder="1" applyAlignment="1">
      <alignment horizontal="center" vertical="top" wrapText="1"/>
    </xf>
    <xf numFmtId="0" fontId="3" fillId="3" borderId="12" xfId="0" applyFont="1" applyFill="1" applyBorder="1" applyAlignment="1">
      <alignment horizontal="center" vertical="top"/>
    </xf>
    <xf numFmtId="0" fontId="34" fillId="3" borderId="1" xfId="5" quotePrefix="1" applyFont="1" applyFill="1" applyBorder="1" applyAlignment="1">
      <alignment horizontal="center" vertical="top" wrapText="1"/>
    </xf>
    <xf numFmtId="0" fontId="36" fillId="3" borderId="1" xfId="0" applyFont="1" applyFill="1" applyBorder="1" applyAlignment="1">
      <alignment horizontal="center" vertical="top" wrapText="1"/>
    </xf>
    <xf numFmtId="3" fontId="10" fillId="5" borderId="10" xfId="0" applyNumberFormat="1" applyFont="1" applyFill="1" applyBorder="1" applyAlignment="1">
      <alignment horizontal="left" vertical="top"/>
    </xf>
    <xf numFmtId="0" fontId="31" fillId="5" borderId="1" xfId="0" applyFont="1" applyFill="1" applyBorder="1" applyAlignment="1">
      <alignment vertical="top"/>
    </xf>
    <xf numFmtId="164" fontId="31" fillId="5" borderId="1" xfId="0" applyNumberFormat="1" applyFont="1" applyFill="1" applyBorder="1" applyAlignment="1">
      <alignment vertical="top"/>
    </xf>
    <xf numFmtId="175" fontId="31" fillId="5" borderId="1" xfId="1" applyNumberFormat="1" applyFont="1" applyFill="1" applyBorder="1" applyAlignment="1">
      <alignment vertical="top"/>
    </xf>
    <xf numFmtId="3" fontId="34" fillId="5" borderId="6" xfId="0" quotePrefix="1" applyNumberFormat="1" applyFont="1" applyFill="1" applyBorder="1" applyAlignment="1">
      <alignment horizontal="left" vertical="top"/>
    </xf>
    <xf numFmtId="0" fontId="35" fillId="5" borderId="3" xfId="0" applyFont="1" applyFill="1" applyBorder="1" applyAlignment="1">
      <alignment vertical="top"/>
    </xf>
    <xf numFmtId="175" fontId="31" fillId="5" borderId="3" xfId="1" applyNumberFormat="1" applyFont="1" applyFill="1" applyBorder="1" applyAlignment="1">
      <alignment vertical="top"/>
    </xf>
    <xf numFmtId="3" fontId="34" fillId="5" borderId="14" xfId="0" quotePrefix="1" applyNumberFormat="1" applyFont="1" applyFill="1" applyBorder="1" applyAlignment="1">
      <alignment horizontal="left" vertical="top"/>
    </xf>
    <xf numFmtId="0" fontId="31" fillId="5" borderId="5" xfId="0" applyFont="1" applyFill="1" applyBorder="1" applyAlignment="1">
      <alignment vertical="top"/>
    </xf>
    <xf numFmtId="164" fontId="31" fillId="5" borderId="5" xfId="0" applyNumberFormat="1" applyFont="1" applyFill="1" applyBorder="1" applyAlignment="1">
      <alignment vertical="top"/>
    </xf>
    <xf numFmtId="175" fontId="31" fillId="5" borderId="5" xfId="1" applyNumberFormat="1" applyFont="1" applyFill="1" applyBorder="1" applyAlignment="1">
      <alignment vertical="top"/>
    </xf>
    <xf numFmtId="173" fontId="5" fillId="0" borderId="0" xfId="0" applyNumberFormat="1" applyFont="1" applyFill="1" applyAlignment="1">
      <alignment vertical="top"/>
    </xf>
    <xf numFmtId="173" fontId="5" fillId="0" borderId="0" xfId="8" applyNumberFormat="1" applyFont="1" applyFill="1" applyAlignment="1">
      <alignment vertical="top"/>
    </xf>
    <xf numFmtId="0" fontId="38" fillId="0" borderId="0" xfId="5" applyFont="1" applyAlignment="1">
      <alignment vertical="top"/>
    </xf>
    <xf numFmtId="0" fontId="39" fillId="0" borderId="0" xfId="5" applyFont="1" applyAlignment="1">
      <alignment vertical="top"/>
    </xf>
    <xf numFmtId="0" fontId="20" fillId="0" borderId="0" xfId="5" applyFont="1" applyAlignment="1">
      <alignment vertical="top"/>
    </xf>
    <xf numFmtId="0" fontId="20" fillId="0" borderId="0" xfId="5" applyFont="1" applyBorder="1" applyAlignment="1">
      <alignment vertical="top"/>
    </xf>
    <xf numFmtId="0" fontId="12" fillId="0" borderId="0" xfId="0" quotePrefix="1" applyFont="1" applyAlignment="1">
      <alignment horizontal="left"/>
    </xf>
    <xf numFmtId="0" fontId="40" fillId="4" borderId="6" xfId="5" applyFont="1" applyFill="1" applyBorder="1" applyAlignment="1">
      <alignment horizontal="center" vertical="center"/>
    </xf>
    <xf numFmtId="175" fontId="41" fillId="3" borderId="1" xfId="5" quotePrefix="1" applyNumberFormat="1" applyFont="1" applyFill="1" applyBorder="1" applyAlignment="1">
      <alignment horizontal="center" vertical="top" wrapText="1"/>
    </xf>
    <xf numFmtId="0" fontId="41" fillId="3" borderId="1" xfId="5" quotePrefix="1" applyFont="1" applyFill="1" applyBorder="1" applyAlignment="1">
      <alignment horizontal="center" vertical="top" wrapText="1"/>
    </xf>
    <xf numFmtId="0" fontId="41" fillId="3" borderId="1" xfId="5" quotePrefix="1" applyFont="1" applyFill="1" applyBorder="1" applyAlignment="1">
      <alignment horizontal="center" vertical="top" wrapText="1"/>
    </xf>
    <xf numFmtId="0" fontId="41" fillId="3" borderId="1" xfId="5" applyFont="1" applyFill="1" applyBorder="1" applyAlignment="1">
      <alignment horizontal="center" vertical="top" wrapText="1"/>
    </xf>
    <xf numFmtId="0" fontId="19" fillId="0" borderId="0" xfId="5" applyFont="1" applyAlignment="1">
      <alignment horizontal="center" vertical="top"/>
    </xf>
    <xf numFmtId="0" fontId="19" fillId="0" borderId="0" xfId="5" applyFont="1" applyBorder="1" applyAlignment="1">
      <alignment horizontal="center" vertical="top"/>
    </xf>
    <xf numFmtId="0" fontId="40" fillId="4" borderId="14" xfId="5" applyFont="1" applyFill="1" applyBorder="1" applyAlignment="1">
      <alignment horizontal="center" vertical="center"/>
    </xf>
    <xf numFmtId="175" fontId="21" fillId="3" borderId="1" xfId="5" quotePrefix="1" applyNumberFormat="1" applyFont="1" applyFill="1" applyBorder="1" applyAlignment="1">
      <alignment horizontal="center" vertical="top" wrapText="1"/>
    </xf>
    <xf numFmtId="0" fontId="21" fillId="3" borderId="1" xfId="5" quotePrefix="1" applyFont="1" applyFill="1" applyBorder="1" applyAlignment="1">
      <alignment horizontal="center" vertical="top" wrapText="1"/>
    </xf>
    <xf numFmtId="0" fontId="21" fillId="3" borderId="1" xfId="5" quotePrefix="1" applyFont="1" applyFill="1" applyBorder="1" applyAlignment="1">
      <alignment horizontal="center" vertical="top"/>
    </xf>
    <xf numFmtId="0" fontId="21" fillId="0" borderId="0" xfId="5" applyFont="1" applyAlignment="1">
      <alignment horizontal="center" vertical="top"/>
    </xf>
    <xf numFmtId="0" fontId="21" fillId="0" borderId="0" xfId="5" applyFont="1" applyBorder="1" applyAlignment="1">
      <alignment horizontal="center" vertical="top"/>
    </xf>
    <xf numFmtId="3" fontId="10" fillId="0" borderId="8" xfId="0" quotePrefix="1" applyNumberFormat="1" applyFont="1" applyFill="1" applyBorder="1" applyAlignment="1">
      <alignment vertical="top"/>
    </xf>
    <xf numFmtId="176" fontId="10" fillId="5" borderId="1" xfId="0" applyNumberFormat="1" applyFont="1" applyFill="1" applyBorder="1" applyAlignment="1">
      <alignment vertical="top"/>
    </xf>
    <xf numFmtId="176" fontId="20" fillId="5" borderId="1" xfId="7" applyNumberFormat="1" applyFont="1" applyFill="1" applyBorder="1" applyAlignment="1">
      <alignment vertical="top"/>
    </xf>
    <xf numFmtId="166" fontId="20" fillId="5" borderId="1" xfId="5" applyNumberFormat="1" applyFont="1" applyFill="1" applyBorder="1"/>
    <xf numFmtId="3" fontId="10" fillId="0" borderId="8" xfId="0" quotePrefix="1" applyNumberFormat="1" applyFont="1" applyFill="1" applyBorder="1" applyAlignment="1">
      <alignment horizontal="left" vertical="top"/>
    </xf>
    <xf numFmtId="0" fontId="14" fillId="0" borderId="1" xfId="5" applyFont="1" applyFill="1" applyBorder="1" applyAlignment="1">
      <alignment horizontal="left" vertical="top"/>
    </xf>
    <xf numFmtId="176" fontId="14" fillId="5" borderId="1" xfId="0" applyNumberFormat="1" applyFont="1" applyFill="1" applyBorder="1" applyAlignment="1">
      <alignment vertical="top"/>
    </xf>
    <xf numFmtId="176" fontId="19" fillId="5" borderId="1" xfId="7" applyNumberFormat="1" applyFont="1" applyFill="1" applyBorder="1" applyAlignment="1">
      <alignment vertical="top"/>
    </xf>
    <xf numFmtId="166" fontId="19" fillId="5" borderId="1" xfId="5" applyNumberFormat="1" applyFont="1" applyFill="1" applyBorder="1"/>
    <xf numFmtId="0" fontId="19" fillId="0" borderId="0" xfId="5" applyFont="1" applyAlignment="1">
      <alignment vertical="top"/>
    </xf>
    <xf numFmtId="0" fontId="19" fillId="0" borderId="0" xfId="5" applyFont="1" applyBorder="1" applyAlignment="1">
      <alignment vertical="top"/>
    </xf>
    <xf numFmtId="0" fontId="13" fillId="0" borderId="0" xfId="5" applyFont="1" applyAlignment="1">
      <alignment horizontal="right" vertical="top"/>
    </xf>
    <xf numFmtId="166" fontId="13" fillId="0" borderId="0" xfId="5" applyNumberFormat="1" applyFont="1" applyAlignment="1">
      <alignment vertical="top"/>
    </xf>
    <xf numFmtId="166" fontId="13" fillId="0" borderId="0" xfId="8" applyNumberFormat="1" applyFont="1" applyAlignment="1">
      <alignment vertical="top"/>
    </xf>
    <xf numFmtId="176" fontId="13" fillId="0" borderId="0" xfId="5" applyNumberFormat="1" applyFont="1" applyAlignment="1">
      <alignment vertical="top"/>
    </xf>
    <xf numFmtId="0" fontId="13" fillId="0" borderId="0" xfId="5" applyFont="1" applyAlignment="1">
      <alignment vertical="top"/>
    </xf>
    <xf numFmtId="0" fontId="13" fillId="0" borderId="0" xfId="5" applyFont="1" applyBorder="1" applyAlignment="1">
      <alignment vertical="top"/>
    </xf>
    <xf numFmtId="164" fontId="13" fillId="0" borderId="0" xfId="5" applyNumberFormat="1" applyFont="1" applyAlignment="1">
      <alignment vertical="top"/>
    </xf>
    <xf numFmtId="173" fontId="13" fillId="0" borderId="0" xfId="4" applyNumberFormat="1" applyFont="1" applyAlignment="1">
      <alignment vertical="top"/>
    </xf>
    <xf numFmtId="1" fontId="13" fillId="0" borderId="0" xfId="7" applyNumberFormat="1" applyFont="1" applyAlignment="1">
      <alignment vertical="top"/>
    </xf>
    <xf numFmtId="175" fontId="20" fillId="0" borderId="0" xfId="5" applyNumberFormat="1" applyFont="1" applyAlignment="1">
      <alignment vertical="top"/>
    </xf>
    <xf numFmtId="164" fontId="20" fillId="0" borderId="0" xfId="5" applyNumberFormat="1" applyFont="1" applyAlignment="1">
      <alignment vertical="top"/>
    </xf>
    <xf numFmtId="0" fontId="41" fillId="3" borderId="8" xfId="5" quotePrefix="1" applyFont="1" applyFill="1" applyBorder="1" applyAlignment="1">
      <alignment horizontal="center" vertical="top" wrapText="1"/>
    </xf>
    <xf numFmtId="0" fontId="41" fillId="3" borderId="10" xfId="5" quotePrefix="1" applyFont="1" applyFill="1" applyBorder="1" applyAlignment="1">
      <alignment horizontal="center" vertical="top" wrapText="1"/>
    </xf>
    <xf numFmtId="175" fontId="13" fillId="0" borderId="0" xfId="7" applyNumberFormat="1" applyFont="1" applyAlignment="1">
      <alignment vertical="top"/>
    </xf>
    <xf numFmtId="164" fontId="13" fillId="0" borderId="0" xfId="7" applyNumberFormat="1" applyFont="1" applyAlignment="1">
      <alignment vertical="top"/>
    </xf>
    <xf numFmtId="0" fontId="42" fillId="3" borderId="1" xfId="5" quotePrefix="1" applyFont="1" applyFill="1" applyBorder="1" applyAlignment="1">
      <alignment horizontal="center" vertical="top" wrapText="1"/>
    </xf>
    <xf numFmtId="175" fontId="15" fillId="3" borderId="1" xfId="5" quotePrefix="1" applyNumberFormat="1" applyFont="1" applyFill="1" applyBorder="1" applyAlignment="1">
      <alignment horizontal="center" vertical="top"/>
    </xf>
    <xf numFmtId="0" fontId="15" fillId="3" borderId="1" xfId="5" quotePrefix="1" applyFont="1" applyFill="1" applyBorder="1" applyAlignment="1">
      <alignment horizontal="center" vertical="top" wrapText="1"/>
    </xf>
    <xf numFmtId="0" fontId="15" fillId="3" borderId="1" xfId="5" quotePrefix="1" applyFont="1" applyFill="1" applyBorder="1" applyAlignment="1">
      <alignment horizontal="center" vertical="top"/>
    </xf>
    <xf numFmtId="175" fontId="42" fillId="3" borderId="1" xfId="5" quotePrefix="1" applyNumberFormat="1" applyFont="1" applyFill="1" applyBorder="1" applyAlignment="1">
      <alignment horizontal="center" vertical="top" wrapText="1"/>
    </xf>
    <xf numFmtId="0" fontId="38" fillId="0" borderId="0" xfId="0" applyFont="1" applyAlignment="1"/>
    <xf numFmtId="0" fontId="33" fillId="0" borderId="0" xfId="0" applyFont="1" applyAlignment="1">
      <alignment horizontal="center" vertical="top" wrapText="1"/>
    </xf>
    <xf numFmtId="0" fontId="20" fillId="0" borderId="0" xfId="0" applyFont="1" applyAlignment="1">
      <alignment vertical="top"/>
    </xf>
    <xf numFmtId="0" fontId="33" fillId="0" borderId="0" xfId="0" applyFont="1"/>
    <xf numFmtId="0" fontId="43" fillId="6" borderId="1" xfId="0" quotePrefix="1" applyFont="1" applyFill="1" applyBorder="1" applyAlignment="1">
      <alignment horizontal="center" vertical="top" wrapText="1"/>
    </xf>
    <xf numFmtId="0" fontId="14" fillId="6" borderId="1" xfId="0" quotePrefix="1" applyFont="1" applyFill="1" applyBorder="1" applyAlignment="1">
      <alignment horizontal="center" vertical="top" wrapText="1"/>
    </xf>
    <xf numFmtId="10" fontId="43" fillId="5" borderId="1" xfId="7" applyNumberFormat="1" applyFont="1" applyFill="1" applyBorder="1"/>
    <xf numFmtId="0" fontId="0" fillId="0" borderId="0" xfId="0" applyBorder="1"/>
    <xf numFmtId="0" fontId="44" fillId="0" borderId="0" xfId="0" applyFont="1" applyFill="1" applyBorder="1" applyAlignment="1"/>
    <xf numFmtId="0" fontId="33" fillId="0" borderId="0" xfId="0" applyFont="1" applyFill="1" applyBorder="1" applyAlignment="1">
      <alignment horizontal="center" vertical="top" wrapText="1"/>
    </xf>
    <xf numFmtId="0" fontId="20" fillId="0" borderId="0" xfId="0" applyFont="1" applyFill="1" applyBorder="1" applyAlignment="1">
      <alignment vertical="top"/>
    </xf>
    <xf numFmtId="0" fontId="10" fillId="0" borderId="15" xfId="0" quotePrefix="1" applyFont="1" applyFill="1" applyBorder="1" applyAlignment="1">
      <alignment horizontal="center" vertical="top" wrapText="1"/>
    </xf>
    <xf numFmtId="10" fontId="43" fillId="0" borderId="15" xfId="7" applyNumberFormat="1" applyFont="1" applyFill="1" applyBorder="1"/>
    <xf numFmtId="0" fontId="0" fillId="0" borderId="0" xfId="0" applyFill="1" applyBorder="1"/>
    <xf numFmtId="0" fontId="40" fillId="0" borderId="0" xfId="5" applyFont="1" applyFill="1" applyBorder="1" applyAlignment="1">
      <alignment vertical="center"/>
    </xf>
    <xf numFmtId="0" fontId="40" fillId="4" borderId="1" xfId="5" applyFont="1" applyFill="1" applyBorder="1" applyAlignment="1">
      <alignment horizontal="center" vertical="center"/>
    </xf>
    <xf numFmtId="0" fontId="15" fillId="6" borderId="1" xfId="0" quotePrefix="1" applyFont="1" applyFill="1" applyBorder="1" applyAlignment="1">
      <alignment horizontal="center" vertical="top" wrapText="1"/>
    </xf>
    <xf numFmtId="0" fontId="12" fillId="6" borderId="1" xfId="0" quotePrefix="1" applyFont="1" applyFill="1" applyBorder="1" applyAlignment="1">
      <alignment horizontal="center" vertical="top" wrapText="1"/>
    </xf>
    <xf numFmtId="175" fontId="10" fillId="0" borderId="1" xfId="7" applyNumberFormat="1" applyFont="1" applyBorder="1" applyAlignment="1">
      <alignment vertical="top"/>
    </xf>
    <xf numFmtId="175" fontId="10" fillId="5" borderId="1" xfId="7" applyNumberFormat="1" applyFont="1" applyFill="1" applyBorder="1"/>
    <xf numFmtId="10" fontId="12" fillId="5" borderId="1" xfId="7" applyNumberFormat="1" applyFont="1" applyFill="1" applyBorder="1"/>
    <xf numFmtId="0" fontId="14" fillId="0" borderId="1" xfId="5" quotePrefix="1" applyFont="1" applyFill="1" applyBorder="1" applyAlignment="1">
      <alignment horizontal="left" vertical="top"/>
    </xf>
    <xf numFmtId="175" fontId="14" fillId="0" borderId="1" xfId="7" applyNumberFormat="1" applyFont="1" applyBorder="1" applyAlignment="1">
      <alignment vertical="top"/>
    </xf>
    <xf numFmtId="175" fontId="14" fillId="5" borderId="1" xfId="7" applyNumberFormat="1" applyFont="1" applyFill="1" applyBorder="1"/>
    <xf numFmtId="0" fontId="3" fillId="0" borderId="0" xfId="0" applyFont="1"/>
    <xf numFmtId="175" fontId="13" fillId="0" borderId="0" xfId="0" applyNumberFormat="1" applyFont="1" applyAlignment="1">
      <alignment horizontal="right" vertical="top" wrapText="1"/>
    </xf>
    <xf numFmtId="0" fontId="40" fillId="4" borderId="1" xfId="0" quotePrefix="1" applyFont="1" applyFill="1" applyBorder="1" applyAlignment="1">
      <alignment horizontal="center" vertical="top" wrapText="1"/>
    </xf>
    <xf numFmtId="175" fontId="14" fillId="0" borderId="1" xfId="7" applyNumberFormat="1" applyFont="1" applyBorder="1"/>
    <xf numFmtId="10" fontId="43" fillId="0" borderId="1" xfId="7" applyNumberFormat="1" applyFont="1" applyBorder="1"/>
    <xf numFmtId="0" fontId="12" fillId="0" borderId="0" xfId="0" applyFont="1"/>
    <xf numFmtId="0" fontId="38" fillId="0" borderId="0" xfId="0" quotePrefix="1" applyFont="1" applyAlignment="1">
      <alignment horizontal="left" vertical="top"/>
    </xf>
    <xf numFmtId="0" fontId="13" fillId="0" borderId="0" xfId="0" quotePrefix="1" applyFont="1" applyAlignment="1">
      <alignment horizontal="center" vertical="top" wrapText="1"/>
    </xf>
    <xf numFmtId="0" fontId="0" fillId="0" borderId="0" xfId="0" applyAlignment="1">
      <alignment horizontal="center"/>
    </xf>
    <xf numFmtId="0" fontId="3" fillId="3" borderId="1" xfId="0" applyFont="1" applyFill="1" applyBorder="1" applyAlignment="1">
      <alignment horizontal="center" vertical="top" wrapText="1"/>
    </xf>
    <xf numFmtId="0" fontId="19" fillId="3" borderId="1" xfId="0" applyFont="1" applyFill="1" applyBorder="1" applyAlignment="1">
      <alignment horizontal="center" vertical="top" wrapText="1"/>
    </xf>
    <xf numFmtId="0" fontId="19" fillId="3" borderId="1" xfId="0" quotePrefix="1" applyFont="1" applyFill="1" applyBorder="1" applyAlignment="1">
      <alignment horizontal="center" vertical="top" wrapText="1"/>
    </xf>
    <xf numFmtId="0" fontId="3" fillId="3" borderId="1" xfId="0" quotePrefix="1" applyFont="1" applyFill="1" applyBorder="1" applyAlignment="1">
      <alignment horizontal="center" vertical="top" wrapText="1"/>
    </xf>
    <xf numFmtId="177" fontId="20" fillId="0" borderId="1" xfId="0" applyNumberFormat="1" applyFont="1" applyBorder="1" applyAlignment="1">
      <alignment horizontal="right" vertical="top"/>
    </xf>
    <xf numFmtId="172" fontId="20" fillId="0" borderId="1" xfId="0" applyNumberFormat="1" applyFont="1" applyBorder="1" applyAlignment="1">
      <alignment horizontal="right" vertical="top"/>
    </xf>
    <xf numFmtId="4" fontId="20" fillId="5" borderId="1" xfId="0" applyNumberFormat="1" applyFont="1" applyFill="1" applyBorder="1" applyAlignment="1">
      <alignment horizontal="right" vertical="top"/>
    </xf>
    <xf numFmtId="172" fontId="20" fillId="5" borderId="1" xfId="0" applyNumberFormat="1" applyFont="1" applyFill="1" applyBorder="1" applyAlignment="1">
      <alignment horizontal="right" vertical="top"/>
    </xf>
    <xf numFmtId="2" fontId="0" fillId="0" borderId="0" xfId="0" applyNumberFormat="1"/>
    <xf numFmtId="2" fontId="0" fillId="0" borderId="1" xfId="0" applyNumberFormat="1" applyFont="1" applyBorder="1"/>
    <xf numFmtId="0" fontId="0" fillId="0" borderId="1" xfId="0" applyFont="1" applyBorder="1"/>
    <xf numFmtId="172" fontId="0" fillId="0" borderId="1" xfId="0" applyNumberFormat="1" applyFont="1" applyBorder="1" applyAlignment="1">
      <alignment horizontal="right" vertical="top"/>
    </xf>
    <xf numFmtId="177" fontId="0" fillId="0" borderId="1" xfId="0" applyNumberFormat="1" applyFont="1" applyBorder="1" applyAlignment="1">
      <alignment horizontal="right" vertical="top"/>
    </xf>
    <xf numFmtId="0" fontId="20" fillId="0" borderId="1" xfId="0" applyFont="1" applyFill="1" applyBorder="1" applyAlignment="1">
      <alignment vertical="top"/>
    </xf>
    <xf numFmtId="177" fontId="0" fillId="0" borderId="1" xfId="0" applyNumberFormat="1" applyFont="1" applyBorder="1"/>
    <xf numFmtId="0" fontId="13" fillId="0" borderId="0" xfId="0" applyFont="1" applyAlignment="1">
      <alignment horizontal="right" vertical="top"/>
    </xf>
    <xf numFmtId="4" fontId="13" fillId="0" borderId="0" xfId="0" applyNumberFormat="1" applyFont="1" applyAlignment="1">
      <alignment horizontal="right" vertical="top"/>
    </xf>
    <xf numFmtId="0" fontId="20" fillId="0" borderId="0" xfId="0" applyFont="1" applyAlignment="1">
      <alignment horizontal="right" vertical="top"/>
    </xf>
    <xf numFmtId="0" fontId="46" fillId="0" borderId="0" xfId="0" applyFont="1" applyFill="1"/>
    <xf numFmtId="0" fontId="3" fillId="0" borderId="0" xfId="0" applyFont="1" applyFill="1"/>
    <xf numFmtId="172" fontId="0" fillId="0" borderId="1" xfId="0" applyNumberFormat="1" applyFont="1" applyBorder="1"/>
    <xf numFmtId="0" fontId="2" fillId="0" borderId="0" xfId="0" applyFont="1"/>
    <xf numFmtId="0" fontId="24" fillId="4" borderId="1" xfId="0" applyFont="1" applyFill="1" applyBorder="1" applyAlignment="1">
      <alignment horizontal="center"/>
    </xf>
    <xf numFmtId="0" fontId="3" fillId="7" borderId="1" xfId="0" applyFont="1" applyFill="1" applyBorder="1" applyAlignment="1">
      <alignment horizontal="center"/>
    </xf>
    <xf numFmtId="0" fontId="3" fillId="3" borderId="1" xfId="0" applyFont="1" applyFill="1" applyBorder="1" applyAlignment="1">
      <alignment horizontal="center"/>
    </xf>
    <xf numFmtId="0" fontId="3" fillId="0" borderId="0" xfId="0" applyFont="1" applyAlignment="1">
      <alignment horizontal="center"/>
    </xf>
    <xf numFmtId="0" fontId="0" fillId="0" borderId="8" xfId="0" quotePrefix="1" applyBorder="1" applyAlignment="1">
      <alignment horizontal="left" wrapText="1"/>
    </xf>
    <xf numFmtId="0" fontId="0" fillId="0" borderId="8" xfId="0" quotePrefix="1" applyBorder="1" applyAlignment="1">
      <alignment horizontal="left"/>
    </xf>
    <xf numFmtId="0" fontId="25" fillId="0" borderId="0" xfId="0" quotePrefix="1" applyFont="1" applyAlignment="1">
      <alignment horizontal="left" vertical="top"/>
    </xf>
  </cellXfs>
  <cellStyles count="10">
    <cellStyle name="Comma" xfId="8" builtinId="3"/>
    <cellStyle name="Comma 2" xfId="4"/>
    <cellStyle name="Comma 3" xfId="3"/>
    <cellStyle name="Hyperlink" xfId="2" builtinId="8"/>
    <cellStyle name="Hyperlink 2" xfId="9"/>
    <cellStyle name="Normal" xfId="0" builtinId="0"/>
    <cellStyle name="Normal 2" xfId="5"/>
    <cellStyle name="Normal 3" xfId="6"/>
    <cellStyle name="Percent" xfId="1"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1991-2000</a:t>
            </a:r>
          </a:p>
        </c:rich>
      </c:tx>
      <c:layout/>
      <c:overlay val="0"/>
    </c:title>
    <c:autoTitleDeleted val="0"/>
    <c:plotArea>
      <c:layout/>
      <c:bubbleChart>
        <c:varyColors val="0"/>
        <c:ser>
          <c:idx val="6"/>
          <c:order val="0"/>
          <c:tx>
            <c:v>Other</c:v>
          </c:tx>
          <c:spPr>
            <a:solidFill>
              <a:srgbClr val="FF00FF"/>
            </a:solidFill>
            <a:ln w="25400">
              <a:noFill/>
            </a:ln>
          </c:spPr>
          <c:invertIfNegative val="0"/>
          <c:xVal>
            <c:numRef>
              <c:f>'Rel. prod. cf employment'!$B$12</c:f>
              <c:numCache>
                <c:formatCode>#,##0.0_ ;\-#,##0.0\ </c:formatCode>
                <c:ptCount val="1"/>
                <c:pt idx="0">
                  <c:v>2.4888041715635545</c:v>
                </c:pt>
              </c:numCache>
            </c:numRef>
          </c:xVal>
          <c:yVal>
            <c:numRef>
              <c:f>'Rel. prod. cf employment'!$C$12</c:f>
              <c:numCache>
                <c:formatCode>#,##0.0_ ;\-#,##0.0\ </c:formatCode>
                <c:ptCount val="1"/>
                <c:pt idx="0">
                  <c:v>0.67674755606845527</c:v>
                </c:pt>
              </c:numCache>
            </c:numRef>
          </c:yVal>
          <c:bubbleSize>
            <c:numRef>
              <c:f>'Rel. prod. cf employment'!$E$12</c:f>
              <c:numCache>
                <c:formatCode>#,##0_ ;\-#,##0\ </c:formatCode>
                <c:ptCount val="1"/>
                <c:pt idx="0">
                  <c:v>885</c:v>
                </c:pt>
              </c:numCache>
            </c:numRef>
          </c:bubbleSize>
          <c:bubble3D val="1"/>
        </c:ser>
        <c:ser>
          <c:idx val="0"/>
          <c:order val="1"/>
          <c:tx>
            <c:v>Agriculture</c:v>
          </c:tx>
          <c:spPr>
            <a:solidFill>
              <a:srgbClr val="13CF44"/>
            </a:solidFill>
          </c:spPr>
          <c:invertIfNegative val="0"/>
          <c:xVal>
            <c:numRef>
              <c:f>'Rel. prod. cf employment'!$B$6</c:f>
              <c:numCache>
                <c:formatCode>#,##0.0_ ;\-#,##0.0\ </c:formatCode>
                <c:ptCount val="1"/>
                <c:pt idx="0">
                  <c:v>-8.3961668735142609</c:v>
                </c:pt>
              </c:numCache>
            </c:numRef>
          </c:xVal>
          <c:yVal>
            <c:numRef>
              <c:f>'Rel. prod. cf employment'!$C$6</c:f>
              <c:numCache>
                <c:formatCode>#,##0.0_ ;\-#,##0.0\ </c:formatCode>
                <c:ptCount val="1"/>
                <c:pt idx="0">
                  <c:v>0.23342670331042101</c:v>
                </c:pt>
              </c:numCache>
            </c:numRef>
          </c:yVal>
          <c:bubbleSize>
            <c:numRef>
              <c:f>'Rel. prod. cf employment'!$E$6</c:f>
              <c:numCache>
                <c:formatCode>#,##0_ ;\-#,##0\ </c:formatCode>
                <c:ptCount val="1"/>
                <c:pt idx="0">
                  <c:v>1441</c:v>
                </c:pt>
              </c:numCache>
            </c:numRef>
          </c:bubbleSize>
          <c:bubble3D val="1"/>
        </c:ser>
        <c:ser>
          <c:idx val="1"/>
          <c:order val="2"/>
          <c:tx>
            <c:v>Mining &amp; utilities</c:v>
          </c:tx>
          <c:spPr>
            <a:solidFill>
              <a:srgbClr val="000000"/>
            </a:solidFill>
            <a:ln w="25400">
              <a:noFill/>
            </a:ln>
          </c:spPr>
          <c:invertIfNegative val="0"/>
          <c:xVal>
            <c:numRef>
              <c:f>'Rel. prod. cf employment'!$B$7</c:f>
              <c:numCache>
                <c:formatCode>#,##0.0_ ;\-#,##0.0\ </c:formatCode>
                <c:ptCount val="1"/>
                <c:pt idx="0">
                  <c:v>0.19789541616263928</c:v>
                </c:pt>
              </c:numCache>
            </c:numRef>
          </c:xVal>
          <c:yVal>
            <c:numRef>
              <c:f>'Rel. prod. cf employment'!$C$7</c:f>
              <c:numCache>
                <c:formatCode>#,##0.0_ ;\-#,##0.0\ </c:formatCode>
                <c:ptCount val="1"/>
                <c:pt idx="0">
                  <c:v>40.859779706301737</c:v>
                </c:pt>
              </c:numCache>
            </c:numRef>
          </c:yVal>
          <c:bubbleSize>
            <c:numRef>
              <c:f>'Rel. prod. cf employment'!$E$7</c:f>
              <c:numCache>
                <c:formatCode>#,##0_ ;\-#,##0\ </c:formatCode>
                <c:ptCount val="1"/>
                <c:pt idx="0">
                  <c:v>38</c:v>
                </c:pt>
              </c:numCache>
            </c:numRef>
          </c:bubbleSize>
          <c:bubble3D val="1"/>
        </c:ser>
        <c:ser>
          <c:idx val="2"/>
          <c:order val="3"/>
          <c:tx>
            <c:v>Manufacturing</c:v>
          </c:tx>
          <c:spPr>
            <a:solidFill>
              <a:srgbClr val="CC6600"/>
            </a:solidFill>
            <a:ln w="25400">
              <a:noFill/>
            </a:ln>
          </c:spPr>
          <c:invertIfNegative val="0"/>
          <c:xVal>
            <c:numRef>
              <c:f>'Rel. prod. cf employment'!$B$8</c:f>
              <c:numCache>
                <c:formatCode>#,##0.0_ ;\-#,##0.0\ </c:formatCode>
                <c:ptCount val="1"/>
                <c:pt idx="0">
                  <c:v>1.2012496137972204</c:v>
                </c:pt>
              </c:numCache>
            </c:numRef>
          </c:xVal>
          <c:yVal>
            <c:numRef>
              <c:f>'Rel. prod. cf employment'!$C$8</c:f>
              <c:numCache>
                <c:formatCode>#,##0.0_ ;\-#,##0.0\ </c:formatCode>
                <c:ptCount val="1"/>
                <c:pt idx="0">
                  <c:v>1.2245143566153527</c:v>
                </c:pt>
              </c:numCache>
            </c:numRef>
          </c:yVal>
          <c:bubbleSize>
            <c:numRef>
              <c:f>'Rel. prod. cf employment'!$E$8</c:f>
              <c:numCache>
                <c:formatCode>#,##0_ ;\-#,##0\ </c:formatCode>
                <c:ptCount val="1"/>
                <c:pt idx="0">
                  <c:v>168</c:v>
                </c:pt>
              </c:numCache>
            </c:numRef>
          </c:bubbleSize>
          <c:bubble3D val="1"/>
        </c:ser>
        <c:ser>
          <c:idx val="5"/>
          <c:order val="4"/>
          <c:tx>
            <c:v>Transport, storage, comms</c:v>
          </c:tx>
          <c:spPr>
            <a:solidFill>
              <a:srgbClr val="66FFFF"/>
            </a:solidFill>
            <a:ln w="25400">
              <a:noFill/>
            </a:ln>
          </c:spPr>
          <c:invertIfNegative val="0"/>
          <c:xVal>
            <c:numRef>
              <c:f>'Rel. prod. cf employment'!$B$11</c:f>
              <c:numCache>
                <c:formatCode>#,##0.0_ ;\-#,##0.0\ </c:formatCode>
                <c:ptCount val="1"/>
                <c:pt idx="0">
                  <c:v>-0.11917114337717383</c:v>
                </c:pt>
              </c:numCache>
            </c:numRef>
          </c:xVal>
          <c:yVal>
            <c:numRef>
              <c:f>'Rel. prod. cf employment'!$C$11</c:f>
              <c:numCache>
                <c:formatCode>#,##0.0_ ;\-#,##0.0\ </c:formatCode>
                <c:ptCount val="1"/>
                <c:pt idx="0">
                  <c:v>1.9615357763546766</c:v>
                </c:pt>
              </c:numCache>
            </c:numRef>
          </c:yVal>
          <c:bubbleSize>
            <c:numRef>
              <c:f>'Rel. prod. cf employment'!$E$11</c:f>
              <c:numCache>
                <c:formatCode>#,##0_ ;\-#,##0\ </c:formatCode>
                <c:ptCount val="1"/>
                <c:pt idx="0">
                  <c:v>154</c:v>
                </c:pt>
              </c:numCache>
            </c:numRef>
          </c:bubbleSize>
          <c:bubble3D val="1"/>
        </c:ser>
        <c:ser>
          <c:idx val="3"/>
          <c:order val="5"/>
          <c:tx>
            <c:v>Construction</c:v>
          </c:tx>
          <c:spPr>
            <a:solidFill>
              <a:srgbClr val="FFFF00"/>
            </a:solidFill>
            <a:ln w="25400">
              <a:noFill/>
            </a:ln>
          </c:spPr>
          <c:invertIfNegative val="0"/>
          <c:xVal>
            <c:numRef>
              <c:f>'Rel. prod. cf employment'!$B$9</c:f>
              <c:numCache>
                <c:formatCode>#,##0.0_ ;\-#,##0.0\ </c:formatCode>
                <c:ptCount val="1"/>
                <c:pt idx="0">
                  <c:v>2.0090274821773191</c:v>
                </c:pt>
              </c:numCache>
            </c:numRef>
          </c:xVal>
          <c:yVal>
            <c:numRef>
              <c:f>'Rel. prod. cf employment'!$C$9</c:f>
              <c:numCache>
                <c:formatCode>#,##0.0_ ;\-#,##0.0\ </c:formatCode>
                <c:ptCount val="1"/>
                <c:pt idx="0">
                  <c:v>0.37701788218257959</c:v>
                </c:pt>
              </c:numCache>
            </c:numRef>
          </c:yVal>
          <c:bubbleSize>
            <c:numRef>
              <c:f>'Rel. prod. cf employment'!$E$9</c:f>
              <c:numCache>
                <c:formatCode>#,##0_ ;\-#,##0\ </c:formatCode>
                <c:ptCount val="1"/>
                <c:pt idx="0">
                  <c:v>288</c:v>
                </c:pt>
              </c:numCache>
            </c:numRef>
          </c:bubbleSize>
          <c:bubble3D val="1"/>
        </c:ser>
        <c:ser>
          <c:idx val="4"/>
          <c:order val="6"/>
          <c:tx>
            <c:v>Wholesale, retail, hotels</c:v>
          </c:tx>
          <c:spPr>
            <a:solidFill>
              <a:srgbClr val="6666FF"/>
            </a:solidFill>
            <a:ln w="25400">
              <a:noFill/>
            </a:ln>
          </c:spPr>
          <c:invertIfNegative val="0"/>
          <c:xVal>
            <c:numRef>
              <c:f>'Rel. prod. cf employment'!$B$10</c:f>
              <c:numCache>
                <c:formatCode>#,##0.0_ ;\-#,##0.0\ </c:formatCode>
                <c:ptCount val="1"/>
                <c:pt idx="0">
                  <c:v>2.6183613331906965</c:v>
                </c:pt>
              </c:numCache>
            </c:numRef>
          </c:xVal>
          <c:yVal>
            <c:numRef>
              <c:f>'Rel. prod. cf employment'!$C$10</c:f>
              <c:numCache>
                <c:formatCode>#,##0.0_ ;\-#,##0.0\ </c:formatCode>
                <c:ptCount val="1"/>
                <c:pt idx="0">
                  <c:v>0.76430892049014842</c:v>
                </c:pt>
              </c:numCache>
            </c:numRef>
          </c:yVal>
          <c:bubbleSize>
            <c:numRef>
              <c:f>'Rel. prod. cf employment'!$E$10</c:f>
              <c:numCache>
                <c:formatCode>#,##0_ ;\-#,##0\ </c:formatCode>
                <c:ptCount val="1"/>
                <c:pt idx="0">
                  <c:v>553</c:v>
                </c:pt>
              </c:numCache>
            </c:numRef>
          </c:bubbleSize>
          <c:bubble3D val="1"/>
        </c:ser>
        <c:dLbls>
          <c:showLegendKey val="0"/>
          <c:showVal val="0"/>
          <c:showCatName val="0"/>
          <c:showSerName val="0"/>
          <c:showPercent val="0"/>
          <c:showBubbleSize val="0"/>
        </c:dLbls>
        <c:bubbleScale val="100"/>
        <c:showNegBubbles val="0"/>
        <c:axId val="84776064"/>
        <c:axId val="84777984"/>
      </c:bubbleChart>
      <c:valAx>
        <c:axId val="84776064"/>
        <c:scaling>
          <c:orientation val="minMax"/>
        </c:scaling>
        <c:delete val="0"/>
        <c:axPos val="b"/>
        <c:title>
          <c:tx>
            <c:rich>
              <a:bodyPr/>
              <a:lstStyle/>
              <a:p>
                <a:pPr>
                  <a:defRPr sz="800" b="0"/>
                </a:pPr>
                <a:r>
                  <a:rPr lang="en-US" sz="800" b="0"/>
                  <a:t>Percentage point change in employment</a:t>
                </a:r>
                <a:r>
                  <a:rPr lang="en-US" sz="800" b="0" baseline="0"/>
                  <a:t> share</a:t>
                </a:r>
                <a:r>
                  <a:rPr lang="en-US" sz="800" b="0"/>
                  <a:t>, 1991-2000</a:t>
                </a:r>
              </a:p>
            </c:rich>
          </c:tx>
          <c:layout/>
          <c:overlay val="0"/>
        </c:title>
        <c:numFmt formatCode="#,##0.0_ ;\-#,##0.0\ " sourceLinked="1"/>
        <c:majorTickMark val="out"/>
        <c:minorTickMark val="none"/>
        <c:tickLblPos val="low"/>
        <c:crossAx val="84777984"/>
        <c:crosses val="autoZero"/>
        <c:crossBetween val="midCat"/>
      </c:valAx>
      <c:valAx>
        <c:axId val="84777984"/>
        <c:scaling>
          <c:orientation val="minMax"/>
          <c:min val="0"/>
        </c:scaling>
        <c:delete val="0"/>
        <c:axPos val="l"/>
        <c:majorGridlines/>
        <c:title>
          <c:tx>
            <c:rich>
              <a:bodyPr rot="-5400000" vert="horz"/>
              <a:lstStyle/>
              <a:p>
                <a:pPr>
                  <a:defRPr sz="800" b="0"/>
                </a:pPr>
                <a:r>
                  <a:rPr lang="en-US" sz="800" b="0"/>
                  <a:t>Relative productivity level, 2000</a:t>
                </a:r>
              </a:p>
            </c:rich>
          </c:tx>
          <c:layout/>
          <c:overlay val="0"/>
        </c:title>
        <c:numFmt formatCode="#,##0.0_ ;\-#,##0.0\ " sourceLinked="1"/>
        <c:majorTickMark val="out"/>
        <c:minorTickMark val="none"/>
        <c:tickLblPos val="low"/>
        <c:crossAx val="84776064"/>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84.157196044921875</c:v>
                </c:pt>
                <c:pt idx="1">
                  <c:v>88.615837097167969</c:v>
                </c:pt>
                <c:pt idx="2">
                  <c:v>89.290458679199219</c:v>
                </c:pt>
                <c:pt idx="3">
                  <c:v>89.582069396972656</c:v>
                </c:pt>
                <c:pt idx="4">
                  <c:v>89.670768737792969</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2.2471814155578613</c:v>
                </c:pt>
                <c:pt idx="1">
                  <c:v>2.1096789836883545</c:v>
                </c:pt>
                <c:pt idx="2">
                  <c:v>1.5508478879928589</c:v>
                </c:pt>
                <c:pt idx="3">
                  <c:v>1.3327326774597168</c:v>
                </c:pt>
                <c:pt idx="4">
                  <c:v>1.2682226896286011</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13.595624923706055</c:v>
                </c:pt>
                <c:pt idx="1">
                  <c:v>9.2744827270507813</c:v>
                </c:pt>
                <c:pt idx="2">
                  <c:v>9.1586885452270508</c:v>
                </c:pt>
                <c:pt idx="3">
                  <c:v>9.0851993560791016</c:v>
                </c:pt>
                <c:pt idx="4">
                  <c:v>9.0610084533691406</c:v>
                </c:pt>
              </c:numCache>
            </c:numRef>
          </c:val>
        </c:ser>
        <c:dLbls>
          <c:showLegendKey val="0"/>
          <c:showVal val="0"/>
          <c:showCatName val="0"/>
          <c:showSerName val="0"/>
          <c:showPercent val="0"/>
          <c:showBubbleSize val="0"/>
        </c:dLbls>
        <c:gapWidth val="150"/>
        <c:overlap val="100"/>
        <c:axId val="116638080"/>
        <c:axId val="116640000"/>
      </c:barChart>
      <c:catAx>
        <c:axId val="116638080"/>
        <c:scaling>
          <c:orientation val="minMax"/>
        </c:scaling>
        <c:delete val="0"/>
        <c:axPos val="b"/>
        <c:numFmt formatCode="0" sourceLinked="1"/>
        <c:majorTickMark val="out"/>
        <c:minorTickMark val="none"/>
        <c:tickLblPos val="nextTo"/>
        <c:crossAx val="116640000"/>
        <c:crosses val="autoZero"/>
        <c:auto val="1"/>
        <c:lblAlgn val="ctr"/>
        <c:lblOffset val="100"/>
        <c:noMultiLvlLbl val="0"/>
      </c:catAx>
      <c:valAx>
        <c:axId val="116640000"/>
        <c:scaling>
          <c:orientation val="minMax"/>
        </c:scaling>
        <c:delete val="1"/>
        <c:axPos val="l"/>
        <c:majorGridlines/>
        <c:numFmt formatCode="0%" sourceLinked="1"/>
        <c:majorTickMark val="out"/>
        <c:minorTickMark val="none"/>
        <c:tickLblPos val="nextTo"/>
        <c:crossAx val="11663808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0.7738266175609807</c:v>
                </c:pt>
                <c:pt idx="1">
                  <c:v>0.68689530948126842</c:v>
                </c:pt>
                <c:pt idx="2">
                  <c:v>0.64371331504402196</c:v>
                </c:pt>
                <c:pt idx="3">
                  <c:v>0.6278171331343082</c:v>
                </c:pt>
                <c:pt idx="4">
                  <c:v>0.61449130100972038</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0.22617338243901935</c:v>
                </c:pt>
                <c:pt idx="1">
                  <c:v>0.31310474862363996</c:v>
                </c:pt>
                <c:pt idx="2">
                  <c:v>0.35628668495597804</c:v>
                </c:pt>
                <c:pt idx="3">
                  <c:v>0.37218243588898209</c:v>
                </c:pt>
                <c:pt idx="4">
                  <c:v>0.38550897963520164</c:v>
                </c:pt>
              </c:numCache>
            </c:numRef>
          </c:val>
        </c:ser>
        <c:dLbls>
          <c:showLegendKey val="0"/>
          <c:showVal val="0"/>
          <c:showCatName val="0"/>
          <c:showSerName val="0"/>
          <c:showPercent val="0"/>
          <c:showBubbleSize val="0"/>
        </c:dLbls>
        <c:gapWidth val="150"/>
        <c:axId val="119490432"/>
        <c:axId val="119491968"/>
      </c:barChart>
      <c:catAx>
        <c:axId val="119490432"/>
        <c:scaling>
          <c:orientation val="minMax"/>
        </c:scaling>
        <c:delete val="0"/>
        <c:axPos val="b"/>
        <c:numFmt formatCode="General" sourceLinked="1"/>
        <c:majorTickMark val="out"/>
        <c:minorTickMark val="none"/>
        <c:tickLblPos val="nextTo"/>
        <c:crossAx val="119491968"/>
        <c:crosses val="autoZero"/>
        <c:auto val="1"/>
        <c:lblAlgn val="ctr"/>
        <c:lblOffset val="100"/>
        <c:noMultiLvlLbl val="0"/>
      </c:catAx>
      <c:valAx>
        <c:axId val="119491968"/>
        <c:scaling>
          <c:orientation val="minMax"/>
          <c:max val="1"/>
        </c:scaling>
        <c:delete val="0"/>
        <c:axPos val="l"/>
        <c:majorGridlines/>
        <c:numFmt formatCode="0%" sourceLinked="1"/>
        <c:majorTickMark val="out"/>
        <c:minorTickMark val="none"/>
        <c:tickLblPos val="nextTo"/>
        <c:crossAx val="11949043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0.97634088284891563</c:v>
                </c:pt>
                <c:pt idx="1">
                  <c:v>0.97051480890372921</c:v>
                </c:pt>
                <c:pt idx="2">
                  <c:v>0.97867906071913346</c:v>
                </c:pt>
                <c:pt idx="3">
                  <c:v>0.98227805287561609</c:v>
                </c:pt>
                <c:pt idx="4">
                  <c:v>0.98275733531191733</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2.3659320076868287E-2</c:v>
                </c:pt>
                <c:pt idx="1">
                  <c:v>2.9485145128727509E-2</c:v>
                </c:pt>
                <c:pt idx="2">
                  <c:v>2.1320939280866522E-2</c:v>
                </c:pt>
                <c:pt idx="3">
                  <c:v>1.7722029888232939E-2</c:v>
                </c:pt>
                <c:pt idx="4">
                  <c:v>1.7242550578018191E-2</c:v>
                </c:pt>
              </c:numCache>
            </c:numRef>
          </c:val>
        </c:ser>
        <c:dLbls>
          <c:showLegendKey val="0"/>
          <c:showVal val="0"/>
          <c:showCatName val="0"/>
          <c:showSerName val="0"/>
          <c:showPercent val="0"/>
          <c:showBubbleSize val="0"/>
        </c:dLbls>
        <c:gapWidth val="150"/>
        <c:axId val="128054400"/>
        <c:axId val="128140032"/>
      </c:barChart>
      <c:catAx>
        <c:axId val="128054400"/>
        <c:scaling>
          <c:orientation val="minMax"/>
        </c:scaling>
        <c:delete val="0"/>
        <c:axPos val="b"/>
        <c:numFmt formatCode="General" sourceLinked="1"/>
        <c:majorTickMark val="out"/>
        <c:minorTickMark val="none"/>
        <c:tickLblPos val="nextTo"/>
        <c:crossAx val="128140032"/>
        <c:crosses val="autoZero"/>
        <c:auto val="1"/>
        <c:lblAlgn val="ctr"/>
        <c:lblOffset val="100"/>
        <c:noMultiLvlLbl val="0"/>
      </c:catAx>
      <c:valAx>
        <c:axId val="128140032"/>
        <c:scaling>
          <c:orientation val="minMax"/>
          <c:max val="1"/>
        </c:scaling>
        <c:delete val="1"/>
        <c:axPos val="l"/>
        <c:majorGridlines/>
        <c:numFmt formatCode="0%" sourceLinked="1"/>
        <c:majorTickMark val="out"/>
        <c:minorTickMark val="none"/>
        <c:tickLblPos val="nextTo"/>
        <c:crossAx val="12805440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0.94833777491762961</c:v>
                </c:pt>
                <c:pt idx="1">
                  <c:v>0.9588437694982539</c:v>
                </c:pt>
                <c:pt idx="2">
                  <c:v>0.95817210024319743</c:v>
                </c:pt>
                <c:pt idx="3">
                  <c:v>0.95962675655093699</c:v>
                </c:pt>
                <c:pt idx="4">
                  <c:v>0.95878360235294413</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5.1662200669118405E-2</c:v>
                </c:pt>
                <c:pt idx="1">
                  <c:v>4.1156150228232193E-2</c:v>
                </c:pt>
                <c:pt idx="2">
                  <c:v>4.1827431959778588E-2</c:v>
                </c:pt>
                <c:pt idx="3">
                  <c:v>4.0373298766242509E-2</c:v>
                </c:pt>
                <c:pt idx="4">
                  <c:v>4.1216406131025576E-2</c:v>
                </c:pt>
              </c:numCache>
            </c:numRef>
          </c:val>
        </c:ser>
        <c:dLbls>
          <c:showLegendKey val="0"/>
          <c:showVal val="0"/>
          <c:showCatName val="0"/>
          <c:showSerName val="0"/>
          <c:showPercent val="0"/>
          <c:showBubbleSize val="0"/>
        </c:dLbls>
        <c:gapWidth val="150"/>
        <c:axId val="129374080"/>
        <c:axId val="129375616"/>
      </c:barChart>
      <c:catAx>
        <c:axId val="129374080"/>
        <c:scaling>
          <c:orientation val="minMax"/>
        </c:scaling>
        <c:delete val="0"/>
        <c:axPos val="b"/>
        <c:numFmt formatCode="General" sourceLinked="1"/>
        <c:majorTickMark val="out"/>
        <c:minorTickMark val="none"/>
        <c:tickLblPos val="nextTo"/>
        <c:crossAx val="129375616"/>
        <c:crosses val="autoZero"/>
        <c:auto val="1"/>
        <c:lblAlgn val="ctr"/>
        <c:lblOffset val="100"/>
        <c:noMultiLvlLbl val="0"/>
      </c:catAx>
      <c:valAx>
        <c:axId val="129375616"/>
        <c:scaling>
          <c:orientation val="minMax"/>
          <c:max val="1"/>
        </c:scaling>
        <c:delete val="1"/>
        <c:axPos val="l"/>
        <c:majorGridlines/>
        <c:numFmt formatCode="0%" sourceLinked="1"/>
        <c:majorTickMark val="out"/>
        <c:minorTickMark val="none"/>
        <c:tickLblPos val="nextTo"/>
        <c:crossAx val="12937408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2000-05</a:t>
            </a:r>
          </a:p>
        </c:rich>
      </c:tx>
      <c:layout/>
      <c:overlay val="0"/>
    </c:title>
    <c:autoTitleDeleted val="0"/>
    <c:plotArea>
      <c:layout/>
      <c:bubbleChart>
        <c:varyColors val="0"/>
        <c:ser>
          <c:idx val="6"/>
          <c:order val="0"/>
          <c:tx>
            <c:v>Other</c:v>
          </c:tx>
          <c:spPr>
            <a:solidFill>
              <a:srgbClr val="FF00FF"/>
            </a:solidFill>
            <a:ln w="25400">
              <a:noFill/>
            </a:ln>
          </c:spPr>
          <c:invertIfNegative val="0"/>
          <c:xVal>
            <c:numRef>
              <c:f>'Rel. prod. cf employment'!$B$29</c:f>
              <c:numCache>
                <c:formatCode>#,##0.0_ ;\-#,##0.0\ </c:formatCode>
                <c:ptCount val="1"/>
                <c:pt idx="0">
                  <c:v>2.0780125763811057</c:v>
                </c:pt>
              </c:numCache>
            </c:numRef>
          </c:xVal>
          <c:yVal>
            <c:numRef>
              <c:f>'Rel. prod. cf employment'!$C$29</c:f>
              <c:numCache>
                <c:formatCode>#,##0.0_ ;\-#,##0.0\ </c:formatCode>
                <c:ptCount val="1"/>
                <c:pt idx="0">
                  <c:v>0.66081622102917048</c:v>
                </c:pt>
              </c:numCache>
            </c:numRef>
          </c:yVal>
          <c:bubbleSize>
            <c:numRef>
              <c:f>'Rel. prod. cf employment'!$E$29</c:f>
              <c:numCache>
                <c:formatCode>#,##0_ ;\-#,##0\ </c:formatCode>
                <c:ptCount val="1"/>
                <c:pt idx="0">
                  <c:v>1180</c:v>
                </c:pt>
              </c:numCache>
            </c:numRef>
          </c:bubbleSize>
          <c:bubble3D val="1"/>
        </c:ser>
        <c:ser>
          <c:idx val="0"/>
          <c:order val="1"/>
          <c:tx>
            <c:v>Agriculture</c:v>
          </c:tx>
          <c:spPr>
            <a:solidFill>
              <a:srgbClr val="13CF44"/>
            </a:solidFill>
          </c:spPr>
          <c:invertIfNegative val="0"/>
          <c:xVal>
            <c:numRef>
              <c:f>'Rel. prod. cf employment'!$B$23</c:f>
              <c:numCache>
                <c:formatCode>#,##0.0_ ;\-#,##0.0\ </c:formatCode>
                <c:ptCount val="1"/>
                <c:pt idx="0">
                  <c:v>-8.9428278715146376</c:v>
                </c:pt>
              </c:numCache>
            </c:numRef>
          </c:xVal>
          <c:yVal>
            <c:numRef>
              <c:f>'Rel. prod. cf employment'!$C$23</c:f>
              <c:numCache>
                <c:formatCode>#,##0.0_ ;\-#,##0.0\ </c:formatCode>
                <c:ptCount val="1"/>
                <c:pt idx="0">
                  <c:v>0.30177729279629456</c:v>
                </c:pt>
              </c:numCache>
            </c:numRef>
          </c:yVal>
          <c:bubbleSize>
            <c:numRef>
              <c:f>'Rel. prod. cf employment'!$E$23</c:f>
              <c:numCache>
                <c:formatCode>#,##0_ ;\-#,##0\ </c:formatCode>
                <c:ptCount val="1"/>
                <c:pt idx="0">
                  <c:v>1386</c:v>
                </c:pt>
              </c:numCache>
            </c:numRef>
          </c:bubbleSize>
          <c:bubble3D val="1"/>
        </c:ser>
        <c:ser>
          <c:idx val="1"/>
          <c:order val="2"/>
          <c:tx>
            <c:v>Mining &amp; utilities</c:v>
          </c:tx>
          <c:spPr>
            <a:solidFill>
              <a:srgbClr val="000000"/>
            </a:solidFill>
            <a:ln w="25400">
              <a:noFill/>
            </a:ln>
          </c:spPr>
          <c:invertIfNegative val="0"/>
          <c:xVal>
            <c:numRef>
              <c:f>'Rel. prod. cf employment'!$B$24</c:f>
              <c:numCache>
                <c:formatCode>#,##0.0_ ;\-#,##0.0\ </c:formatCode>
                <c:ptCount val="1"/>
                <c:pt idx="0">
                  <c:v>0.25807949347166326</c:v>
                </c:pt>
              </c:numCache>
            </c:numRef>
          </c:xVal>
          <c:yVal>
            <c:numRef>
              <c:f>'Rel. prod. cf employment'!$C$24</c:f>
              <c:numCache>
                <c:formatCode>#,##0.0_ ;\-#,##0.0\ </c:formatCode>
                <c:ptCount val="1"/>
                <c:pt idx="0">
                  <c:v>25.084426264977825</c:v>
                </c:pt>
              </c:numCache>
            </c:numRef>
          </c:yVal>
          <c:bubbleSize>
            <c:numRef>
              <c:f>'Rel. prod. cf employment'!$E$24</c:f>
              <c:numCache>
                <c:formatCode>#,##0_ ;\-#,##0\ </c:formatCode>
                <c:ptCount val="1"/>
                <c:pt idx="0">
                  <c:v>58</c:v>
                </c:pt>
              </c:numCache>
            </c:numRef>
          </c:bubbleSize>
          <c:bubble3D val="1"/>
        </c:ser>
        <c:ser>
          <c:idx val="2"/>
          <c:order val="3"/>
          <c:tx>
            <c:v>Manufacturing</c:v>
          </c:tx>
          <c:spPr>
            <a:solidFill>
              <a:srgbClr val="CC6600"/>
            </a:solidFill>
            <a:ln w="25400">
              <a:noFill/>
            </a:ln>
          </c:spPr>
          <c:invertIfNegative val="0"/>
          <c:xVal>
            <c:numRef>
              <c:f>'Rel. prod. cf employment'!$B$25</c:f>
              <c:numCache>
                <c:formatCode>#,##0.0_ ;\-#,##0.0\ </c:formatCode>
                <c:ptCount val="1"/>
                <c:pt idx="0">
                  <c:v>0.60170020931910351</c:v>
                </c:pt>
              </c:numCache>
            </c:numRef>
          </c:xVal>
          <c:yVal>
            <c:numRef>
              <c:f>'Rel. prod. cf employment'!$C$25</c:f>
              <c:numCache>
                <c:formatCode>#,##0.0_ ;\-#,##0.0\ </c:formatCode>
                <c:ptCount val="1"/>
                <c:pt idx="0">
                  <c:v>1.0747664833989719</c:v>
                </c:pt>
              </c:numCache>
            </c:numRef>
          </c:yVal>
          <c:bubbleSize>
            <c:numRef>
              <c:f>'Rel. prod. cf employment'!$E$25</c:f>
              <c:numCache>
                <c:formatCode>#,##0_ ;\-#,##0\ </c:formatCode>
                <c:ptCount val="1"/>
                <c:pt idx="0">
                  <c:v>233</c:v>
                </c:pt>
              </c:numCache>
            </c:numRef>
          </c:bubbleSize>
          <c:bubble3D val="1"/>
        </c:ser>
        <c:ser>
          <c:idx val="3"/>
          <c:order val="4"/>
          <c:tx>
            <c:v>Construction</c:v>
          </c:tx>
          <c:spPr>
            <a:solidFill>
              <a:srgbClr val="FFFF00"/>
            </a:solidFill>
            <a:ln w="25400">
              <a:noFill/>
            </a:ln>
          </c:spPr>
          <c:invertIfNegative val="0"/>
          <c:xVal>
            <c:numRef>
              <c:f>'Rel. prod. cf employment'!$B$26</c:f>
              <c:numCache>
                <c:formatCode>#,##0.0_ ;\-#,##0.0\ </c:formatCode>
                <c:ptCount val="1"/>
                <c:pt idx="0">
                  <c:v>1.5512058191794473</c:v>
                </c:pt>
              </c:numCache>
            </c:numRef>
          </c:xVal>
          <c:yVal>
            <c:numRef>
              <c:f>'Rel. prod. cf employment'!$C$26</c:f>
              <c:numCache>
                <c:formatCode>#,##0.0_ ;\-#,##0.0\ </c:formatCode>
                <c:ptCount val="1"/>
                <c:pt idx="0">
                  <c:v>0.46748064986138055</c:v>
                </c:pt>
              </c:numCache>
            </c:numRef>
          </c:yVal>
          <c:bubbleSize>
            <c:numRef>
              <c:f>'Rel. prod. cf employment'!$E$26</c:f>
              <c:numCache>
                <c:formatCode>#,##0_ ;\-#,##0\ </c:formatCode>
                <c:ptCount val="1"/>
                <c:pt idx="0">
                  <c:v>422</c:v>
                </c:pt>
              </c:numCache>
            </c:numRef>
          </c:bubbleSize>
          <c:bubble3D val="1"/>
        </c:ser>
        <c:ser>
          <c:idx val="4"/>
          <c:order val="5"/>
          <c:tx>
            <c:v>Wholesale, retail, hotels</c:v>
          </c:tx>
          <c:spPr>
            <a:solidFill>
              <a:srgbClr val="6666FF"/>
            </a:solidFill>
            <a:ln w="25400">
              <a:noFill/>
            </a:ln>
          </c:spPr>
          <c:invertIfNegative val="0"/>
          <c:xVal>
            <c:numRef>
              <c:f>'Rel. prod. cf employment'!$B$27</c:f>
              <c:numCache>
                <c:formatCode>#,##0.0_ ;\-#,##0.0\ </c:formatCode>
                <c:ptCount val="1"/>
                <c:pt idx="0">
                  <c:v>3.4321660979042541</c:v>
                </c:pt>
              </c:numCache>
            </c:numRef>
          </c:xVal>
          <c:yVal>
            <c:numRef>
              <c:f>'Rel. prod. cf employment'!$C$27</c:f>
              <c:numCache>
                <c:formatCode>#,##0.0_ ;\-#,##0.0\ </c:formatCode>
                <c:ptCount val="1"/>
                <c:pt idx="0">
                  <c:v>0.92143076880988439</c:v>
                </c:pt>
              </c:numCache>
            </c:numRef>
          </c:yVal>
          <c:bubbleSize>
            <c:numRef>
              <c:f>'Rel. prod. cf employment'!$E$27</c:f>
              <c:numCache>
                <c:formatCode>#,##0_ ;\-#,##0\ </c:formatCode>
                <c:ptCount val="1"/>
                <c:pt idx="0">
                  <c:v>830</c:v>
                </c:pt>
              </c:numCache>
            </c:numRef>
          </c:bubbleSize>
          <c:bubble3D val="1"/>
        </c:ser>
        <c:ser>
          <c:idx val="5"/>
          <c:order val="6"/>
          <c:tx>
            <c:v>Transport, storage, comms</c:v>
          </c:tx>
          <c:spPr>
            <a:solidFill>
              <a:srgbClr val="66FFFF"/>
            </a:solidFill>
            <a:ln w="25400">
              <a:noFill/>
            </a:ln>
          </c:spPr>
          <c:invertIfNegative val="0"/>
          <c:xVal>
            <c:numRef>
              <c:f>'Rel. prod. cf employment'!$B$28</c:f>
              <c:numCache>
                <c:formatCode>#,##0.0_ ;\-#,##0.0\ </c:formatCode>
                <c:ptCount val="1"/>
                <c:pt idx="0">
                  <c:v>1.0216636752590667</c:v>
                </c:pt>
              </c:numCache>
            </c:numRef>
          </c:xVal>
          <c:yVal>
            <c:numRef>
              <c:f>'Rel. prod. cf employment'!$C$28</c:f>
              <c:numCache>
                <c:formatCode>#,##0.0_ ;\-#,##0.0\ </c:formatCode>
                <c:ptCount val="1"/>
                <c:pt idx="0">
                  <c:v>2.0409907906646714</c:v>
                </c:pt>
              </c:numCache>
            </c:numRef>
          </c:yVal>
          <c:bubbleSize>
            <c:numRef>
              <c:f>'Rel. prod. cf employment'!$E$28</c:f>
              <c:numCache>
                <c:formatCode>#,##0_ ;\-#,##0\ </c:formatCode>
                <c:ptCount val="1"/>
                <c:pt idx="0">
                  <c:v>234</c:v>
                </c:pt>
              </c:numCache>
            </c:numRef>
          </c:bubbleSize>
          <c:bubble3D val="1"/>
        </c:ser>
        <c:dLbls>
          <c:showLegendKey val="0"/>
          <c:showVal val="0"/>
          <c:showCatName val="0"/>
          <c:showSerName val="0"/>
          <c:showPercent val="0"/>
          <c:showBubbleSize val="0"/>
        </c:dLbls>
        <c:bubbleScale val="100"/>
        <c:showNegBubbles val="0"/>
        <c:axId val="84800256"/>
        <c:axId val="84802176"/>
      </c:bubbleChart>
      <c:valAx>
        <c:axId val="84800256"/>
        <c:scaling>
          <c:orientation val="minMax"/>
        </c:scaling>
        <c:delete val="0"/>
        <c:axPos val="b"/>
        <c:title>
          <c:tx>
            <c:rich>
              <a:bodyPr/>
              <a:lstStyle/>
              <a:p>
                <a:pPr>
                  <a:defRPr sz="800" b="0"/>
                </a:pPr>
                <a:r>
                  <a:rPr lang="en-US" sz="800" b="0"/>
                  <a:t>Percentage point change in employment share, 2000-05</a:t>
                </a:r>
              </a:p>
            </c:rich>
          </c:tx>
          <c:layout/>
          <c:overlay val="0"/>
        </c:title>
        <c:numFmt formatCode="#,##0.0_ ;\-#,##0.0\ " sourceLinked="1"/>
        <c:majorTickMark val="out"/>
        <c:minorTickMark val="none"/>
        <c:tickLblPos val="low"/>
        <c:crossAx val="84802176"/>
        <c:crosses val="autoZero"/>
        <c:crossBetween val="midCat"/>
      </c:valAx>
      <c:valAx>
        <c:axId val="84802176"/>
        <c:scaling>
          <c:orientation val="minMax"/>
          <c:min val="0"/>
        </c:scaling>
        <c:delete val="0"/>
        <c:axPos val="l"/>
        <c:majorGridlines/>
        <c:title>
          <c:tx>
            <c:rich>
              <a:bodyPr rot="-5400000" vert="horz"/>
              <a:lstStyle/>
              <a:p>
                <a:pPr>
                  <a:defRPr sz="800" b="0"/>
                </a:pPr>
                <a:r>
                  <a:rPr lang="en-US" sz="800" b="0"/>
                  <a:t>Relative productivity level, 2005</a:t>
                </a:r>
              </a:p>
            </c:rich>
          </c:tx>
          <c:layout/>
          <c:overlay val="0"/>
        </c:title>
        <c:numFmt formatCode="#,##0.0_ ;\-#,##0.0\ " sourceLinked="1"/>
        <c:majorTickMark val="out"/>
        <c:minorTickMark val="none"/>
        <c:tickLblPos val="low"/>
        <c:crossAx val="8480025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2005-10</a:t>
            </a:r>
          </a:p>
        </c:rich>
      </c:tx>
      <c:layout/>
      <c:overlay val="0"/>
    </c:title>
    <c:autoTitleDeleted val="0"/>
    <c:plotArea>
      <c:layout/>
      <c:bubbleChart>
        <c:varyColors val="0"/>
        <c:ser>
          <c:idx val="6"/>
          <c:order val="0"/>
          <c:tx>
            <c:v>Other</c:v>
          </c:tx>
          <c:spPr>
            <a:solidFill>
              <a:srgbClr val="FF00FF"/>
            </a:solidFill>
            <a:ln w="25400">
              <a:noFill/>
            </a:ln>
          </c:spPr>
          <c:invertIfNegative val="0"/>
          <c:xVal>
            <c:numRef>
              <c:f>'Rel. prod. cf employment'!$B$46</c:f>
              <c:numCache>
                <c:formatCode>#,##0.0_ ;\-#,##0.0\ </c:formatCode>
                <c:ptCount val="1"/>
                <c:pt idx="0">
                  <c:v>0.97401290278835262</c:v>
                </c:pt>
              </c:numCache>
            </c:numRef>
          </c:xVal>
          <c:yVal>
            <c:numRef>
              <c:f>'Rel. prod. cf employment'!$C$46</c:f>
              <c:numCache>
                <c:formatCode>#,##0.0_ ;\-#,##0.0\ </c:formatCode>
                <c:ptCount val="1"/>
                <c:pt idx="0">
                  <c:v>0.68494899915412077</c:v>
                </c:pt>
              </c:numCache>
            </c:numRef>
          </c:yVal>
          <c:bubbleSize>
            <c:numRef>
              <c:f>'Rel. prod. cf employment'!$E$46</c:f>
              <c:numCache>
                <c:formatCode>#,##0_ ;\-#,##0\ </c:formatCode>
                <c:ptCount val="1"/>
                <c:pt idx="0">
                  <c:v>1468</c:v>
                </c:pt>
              </c:numCache>
            </c:numRef>
          </c:bubbleSize>
          <c:bubble3D val="1"/>
        </c:ser>
        <c:ser>
          <c:idx val="0"/>
          <c:order val="1"/>
          <c:tx>
            <c:v>Agriculture</c:v>
          </c:tx>
          <c:spPr>
            <a:solidFill>
              <a:srgbClr val="13CF44"/>
            </a:solidFill>
          </c:spPr>
          <c:invertIfNegative val="0"/>
          <c:xVal>
            <c:numRef>
              <c:f>'Rel. prod. cf employment'!$B$40</c:f>
              <c:numCache>
                <c:formatCode>#,##0.0_ ;\-#,##0.0\ </c:formatCode>
                <c:ptCount val="1"/>
                <c:pt idx="0">
                  <c:v>-7.8144975201614884</c:v>
                </c:pt>
              </c:numCache>
            </c:numRef>
          </c:xVal>
          <c:yVal>
            <c:numRef>
              <c:f>'Rel. prod. cf employment'!$C$40</c:f>
              <c:numCache>
                <c:formatCode>#,##0.0_ ;\-#,##0.0\ </c:formatCode>
                <c:ptCount val="1"/>
                <c:pt idx="0">
                  <c:v>0.48544419144107398</c:v>
                </c:pt>
              </c:numCache>
            </c:numRef>
          </c:yVal>
          <c:bubbleSize>
            <c:numRef>
              <c:f>'Rel. prod. cf employment'!$E$40</c:f>
              <c:numCache>
                <c:formatCode>#,##0_ ;\-#,##0\ </c:formatCode>
                <c:ptCount val="1"/>
                <c:pt idx="0">
                  <c:v>1257</c:v>
                </c:pt>
              </c:numCache>
            </c:numRef>
          </c:bubbleSize>
          <c:bubble3D val="1"/>
        </c:ser>
        <c:ser>
          <c:idx val="1"/>
          <c:order val="2"/>
          <c:tx>
            <c:v>Mining &amp; utilities</c:v>
          </c:tx>
          <c:spPr>
            <a:solidFill>
              <a:srgbClr val="000000"/>
            </a:solidFill>
            <a:ln w="25400">
              <a:noFill/>
            </a:ln>
          </c:spPr>
          <c:invertIfNegative val="0"/>
          <c:xVal>
            <c:numRef>
              <c:f>'Rel. prod. cf employment'!$B$41</c:f>
              <c:numCache>
                <c:formatCode>#,##0.0_ ;\-#,##0.0\ </c:formatCode>
                <c:ptCount val="1"/>
                <c:pt idx="0">
                  <c:v>0.35163417896933091</c:v>
                </c:pt>
              </c:numCache>
            </c:numRef>
          </c:xVal>
          <c:yVal>
            <c:numRef>
              <c:f>'Rel. prod. cf employment'!$C$41</c:f>
              <c:numCache>
                <c:formatCode>#,##0.0_ ;\-#,##0.0\ </c:formatCode>
                <c:ptCount val="1"/>
                <c:pt idx="0">
                  <c:v>13.037305379870919</c:v>
                </c:pt>
              </c:numCache>
            </c:numRef>
          </c:yVal>
          <c:bubbleSize>
            <c:numRef>
              <c:f>'Rel. prod. cf employment'!$E$41</c:f>
              <c:numCache>
                <c:formatCode>#,##0_ ;\-#,##0\ </c:formatCode>
                <c:ptCount val="1"/>
                <c:pt idx="0">
                  <c:v>88</c:v>
                </c:pt>
              </c:numCache>
            </c:numRef>
          </c:bubbleSize>
          <c:bubble3D val="1"/>
        </c:ser>
        <c:ser>
          <c:idx val="3"/>
          <c:order val="3"/>
          <c:tx>
            <c:v>Construction</c:v>
          </c:tx>
          <c:spPr>
            <a:solidFill>
              <a:srgbClr val="FFFF00"/>
            </a:solidFill>
            <a:ln w="25400">
              <a:noFill/>
            </a:ln>
          </c:spPr>
          <c:invertIfNegative val="0"/>
          <c:xVal>
            <c:numRef>
              <c:f>'Rel. prod. cf employment'!$B$43</c:f>
              <c:numCache>
                <c:formatCode>#,##0.0_ ;\-#,##0.0\ </c:formatCode>
                <c:ptCount val="1"/>
                <c:pt idx="0">
                  <c:v>1.0194106869668289</c:v>
                </c:pt>
              </c:numCache>
            </c:numRef>
          </c:xVal>
          <c:yVal>
            <c:numRef>
              <c:f>'Rel. prod. cf employment'!$C$43</c:f>
              <c:numCache>
                <c:formatCode>#,##0.0_ ;\-#,##0.0\ </c:formatCode>
                <c:ptCount val="1"/>
                <c:pt idx="0">
                  <c:v>0.55661003450371882</c:v>
                </c:pt>
              </c:numCache>
            </c:numRef>
          </c:yVal>
          <c:bubbleSize>
            <c:numRef>
              <c:f>'Rel. prod. cf employment'!$E$43</c:f>
              <c:numCache>
                <c:formatCode>#,##0_ ;\-#,##0\ </c:formatCode>
                <c:ptCount val="1"/>
                <c:pt idx="0">
                  <c:v>560</c:v>
                </c:pt>
              </c:numCache>
            </c:numRef>
          </c:bubbleSize>
          <c:bubble3D val="1"/>
        </c:ser>
        <c:ser>
          <c:idx val="4"/>
          <c:order val="4"/>
          <c:tx>
            <c:v>Wholesale, retail, hotels</c:v>
          </c:tx>
          <c:spPr>
            <a:solidFill>
              <a:srgbClr val="6666FF"/>
            </a:solidFill>
            <a:ln w="25400">
              <a:noFill/>
            </a:ln>
          </c:spPr>
          <c:invertIfNegative val="0"/>
          <c:xVal>
            <c:numRef>
              <c:f>'Rel. prod. cf employment'!$B$44</c:f>
              <c:numCache>
                <c:formatCode>#,##0.0_ ;\-#,##0.0\ </c:formatCode>
                <c:ptCount val="1"/>
                <c:pt idx="0">
                  <c:v>3.070535019331583</c:v>
                </c:pt>
              </c:numCache>
            </c:numRef>
          </c:xVal>
          <c:yVal>
            <c:numRef>
              <c:f>'Rel. prod. cf employment'!$C$44</c:f>
              <c:numCache>
                <c:formatCode>#,##0.0_ ;\-#,##0.0\ </c:formatCode>
                <c:ptCount val="1"/>
                <c:pt idx="0">
                  <c:v>0.84913605118695634</c:v>
                </c:pt>
              </c:numCache>
            </c:numRef>
          </c:yVal>
          <c:bubbleSize>
            <c:numRef>
              <c:f>'Rel. prod. cf employment'!$E$44</c:f>
              <c:numCache>
                <c:formatCode>#,##0_ ;\-#,##0\ </c:formatCode>
                <c:ptCount val="1"/>
                <c:pt idx="0">
                  <c:v>1157</c:v>
                </c:pt>
              </c:numCache>
            </c:numRef>
          </c:bubbleSize>
          <c:bubble3D val="1"/>
        </c:ser>
        <c:ser>
          <c:idx val="5"/>
          <c:order val="5"/>
          <c:tx>
            <c:v>Transport, storage, comms</c:v>
          </c:tx>
          <c:spPr>
            <a:solidFill>
              <a:srgbClr val="66FFFF"/>
            </a:solidFill>
            <a:ln w="25400">
              <a:noFill/>
            </a:ln>
          </c:spPr>
          <c:invertIfNegative val="0"/>
          <c:xVal>
            <c:numRef>
              <c:f>'Rel. prod. cf employment'!$B$45</c:f>
              <c:numCache>
                <c:formatCode>#,##0.0_ ;\-#,##0.0\ </c:formatCode>
                <c:ptCount val="1"/>
                <c:pt idx="0">
                  <c:v>1.1495960285855951</c:v>
                </c:pt>
              </c:numCache>
            </c:numRef>
          </c:xVal>
          <c:yVal>
            <c:numRef>
              <c:f>'Rel. prod. cf employment'!$C$45</c:f>
              <c:numCache>
                <c:formatCode>#,##0.0_ ;\-#,##0.0\ </c:formatCode>
                <c:ptCount val="1"/>
                <c:pt idx="0">
                  <c:v>2.3715866544470288</c:v>
                </c:pt>
              </c:numCache>
            </c:numRef>
          </c:yVal>
          <c:bubbleSize>
            <c:numRef>
              <c:f>'Rel. prod. cf employment'!$E$45</c:f>
              <c:numCache>
                <c:formatCode>#,##0_ ;\-#,##0\ </c:formatCode>
                <c:ptCount val="1"/>
                <c:pt idx="0">
                  <c:v>341</c:v>
                </c:pt>
              </c:numCache>
            </c:numRef>
          </c:bubbleSize>
          <c:bubble3D val="1"/>
        </c:ser>
        <c:ser>
          <c:idx val="2"/>
          <c:order val="6"/>
          <c:tx>
            <c:v>Manufacturing</c:v>
          </c:tx>
          <c:spPr>
            <a:solidFill>
              <a:srgbClr val="CC6600"/>
            </a:solidFill>
            <a:ln w="25400">
              <a:noFill/>
            </a:ln>
          </c:spPr>
          <c:invertIfNegative val="0"/>
          <c:xVal>
            <c:numRef>
              <c:f>'Rel. prod. cf employment'!$B$42</c:f>
              <c:numCache>
                <c:formatCode>#,##0.0_ ;\-#,##0.0\ </c:formatCode>
                <c:ptCount val="1"/>
                <c:pt idx="0">
                  <c:v>1.2493087035198034</c:v>
                </c:pt>
              </c:numCache>
            </c:numRef>
          </c:xVal>
          <c:yVal>
            <c:numRef>
              <c:f>'Rel. prod. cf employment'!$C$42</c:f>
              <c:numCache>
                <c:formatCode>#,##0.0_ ;\-#,##0.0\ </c:formatCode>
                <c:ptCount val="1"/>
                <c:pt idx="0">
                  <c:v>1.0149146882894271</c:v>
                </c:pt>
              </c:numCache>
            </c:numRef>
          </c:yVal>
          <c:bubbleSize>
            <c:numRef>
              <c:f>'Rel. prod. cf employment'!$E$42</c:f>
              <c:numCache>
                <c:formatCode>#,##0_ ;\-#,##0\ </c:formatCode>
                <c:ptCount val="1"/>
                <c:pt idx="0">
                  <c:v>345</c:v>
                </c:pt>
              </c:numCache>
            </c:numRef>
          </c:bubbleSize>
          <c:bubble3D val="1"/>
        </c:ser>
        <c:dLbls>
          <c:showLegendKey val="0"/>
          <c:showVal val="0"/>
          <c:showCatName val="0"/>
          <c:showSerName val="0"/>
          <c:showPercent val="0"/>
          <c:showBubbleSize val="0"/>
        </c:dLbls>
        <c:bubbleScale val="100"/>
        <c:showNegBubbles val="0"/>
        <c:axId val="85655936"/>
        <c:axId val="85657856"/>
      </c:bubbleChart>
      <c:valAx>
        <c:axId val="85655936"/>
        <c:scaling>
          <c:orientation val="minMax"/>
        </c:scaling>
        <c:delete val="0"/>
        <c:axPos val="b"/>
        <c:title>
          <c:tx>
            <c:rich>
              <a:bodyPr/>
              <a:lstStyle/>
              <a:p>
                <a:pPr>
                  <a:defRPr sz="800" b="0"/>
                </a:pPr>
                <a:r>
                  <a:rPr lang="en-US" sz="800" b="0"/>
                  <a:t>Percentage point change in employment share, 2005-10</a:t>
                </a:r>
              </a:p>
            </c:rich>
          </c:tx>
          <c:layout/>
          <c:overlay val="0"/>
        </c:title>
        <c:numFmt formatCode="#,##0.0_ ;\-#,##0.0\ " sourceLinked="1"/>
        <c:majorTickMark val="out"/>
        <c:minorTickMark val="none"/>
        <c:tickLblPos val="low"/>
        <c:crossAx val="85657856"/>
        <c:crosses val="autoZero"/>
        <c:crossBetween val="midCat"/>
      </c:valAx>
      <c:valAx>
        <c:axId val="85657856"/>
        <c:scaling>
          <c:orientation val="minMax"/>
          <c:min val="0"/>
        </c:scaling>
        <c:delete val="0"/>
        <c:axPos val="l"/>
        <c:majorGridlines/>
        <c:title>
          <c:tx>
            <c:rich>
              <a:bodyPr rot="-5400000" vert="horz"/>
              <a:lstStyle/>
              <a:p>
                <a:pPr>
                  <a:defRPr sz="800" b="0"/>
                </a:pPr>
                <a:r>
                  <a:rPr lang="en-US" sz="800" b="0"/>
                  <a:t>Relative productivity level, 2010</a:t>
                </a:r>
              </a:p>
            </c:rich>
          </c:tx>
          <c:layout/>
          <c:overlay val="0"/>
        </c:title>
        <c:numFmt formatCode="#,##0.0_ ;\-#,##0.0\ " sourceLinked="1"/>
        <c:majorTickMark val="out"/>
        <c:minorTickMark val="none"/>
        <c:tickLblPos val="low"/>
        <c:crossAx val="85655936"/>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sz="800"/>
              <a:t>2010-13</a:t>
            </a:r>
          </a:p>
        </c:rich>
      </c:tx>
      <c:layout/>
      <c:overlay val="0"/>
    </c:title>
    <c:autoTitleDeleted val="0"/>
    <c:plotArea>
      <c:layout/>
      <c:bubbleChart>
        <c:varyColors val="0"/>
        <c:ser>
          <c:idx val="6"/>
          <c:order val="0"/>
          <c:tx>
            <c:v>Other</c:v>
          </c:tx>
          <c:spPr>
            <a:solidFill>
              <a:srgbClr val="FF00FF"/>
            </a:solidFill>
            <a:ln w="25400">
              <a:noFill/>
            </a:ln>
          </c:spPr>
          <c:invertIfNegative val="0"/>
          <c:xVal>
            <c:numRef>
              <c:f>'Rel. prod. cf employment'!$B$63</c:f>
              <c:numCache>
                <c:formatCode>#,##0.0_ ;\-#,##0.0\ </c:formatCode>
                <c:ptCount val="1"/>
                <c:pt idx="0">
                  <c:v>-0.81720280539408563</c:v>
                </c:pt>
              </c:numCache>
            </c:numRef>
          </c:xVal>
          <c:yVal>
            <c:numRef>
              <c:f>'Rel. prod. cf employment'!$C$63</c:f>
              <c:numCache>
                <c:formatCode>#,##0.0_ ;\-#,##0.0\ </c:formatCode>
                <c:ptCount val="1"/>
                <c:pt idx="0">
                  <c:v>0.78954909769318071</c:v>
                </c:pt>
              </c:numCache>
            </c:numRef>
          </c:yVal>
          <c:bubbleSize>
            <c:numRef>
              <c:f>'Rel. prod. cf employment'!$E$63</c:f>
              <c:numCache>
                <c:formatCode>#,##0_ ;\-#,##0\ </c:formatCode>
                <c:ptCount val="1"/>
                <c:pt idx="0">
                  <c:v>1603</c:v>
                </c:pt>
              </c:numCache>
            </c:numRef>
          </c:bubbleSize>
          <c:bubble3D val="1"/>
        </c:ser>
        <c:ser>
          <c:idx val="0"/>
          <c:order val="1"/>
          <c:tx>
            <c:v>Agriculture</c:v>
          </c:tx>
          <c:spPr>
            <a:solidFill>
              <a:srgbClr val="13CF44"/>
            </a:solidFill>
          </c:spPr>
          <c:invertIfNegative val="0"/>
          <c:xVal>
            <c:numRef>
              <c:f>'Rel. prod. cf employment'!$B$57</c:f>
              <c:numCache>
                <c:formatCode>#,##0.0_ ;\-#,##0.0\ </c:formatCode>
                <c:ptCount val="1"/>
                <c:pt idx="0">
                  <c:v>2.1029147379408002</c:v>
                </c:pt>
              </c:numCache>
            </c:numRef>
          </c:xVal>
          <c:yVal>
            <c:numRef>
              <c:f>'Rel. prod. cf employment'!$C$57</c:f>
              <c:numCache>
                <c:formatCode>#,##0.0_ ;\-#,##0.0\ </c:formatCode>
                <c:ptCount val="1"/>
                <c:pt idx="0">
                  <c:v>0.50735182324238692</c:v>
                </c:pt>
              </c:numCache>
            </c:numRef>
          </c:yVal>
          <c:bubbleSize>
            <c:numRef>
              <c:f>'Rel. prod. cf employment'!$E$57</c:f>
              <c:numCache>
                <c:formatCode>#,##0_ ;\-#,##0\ </c:formatCode>
                <c:ptCount val="1"/>
                <c:pt idx="0">
                  <c:v>1537</c:v>
                </c:pt>
              </c:numCache>
            </c:numRef>
          </c:bubbleSize>
          <c:bubble3D val="1"/>
        </c:ser>
        <c:ser>
          <c:idx val="1"/>
          <c:order val="2"/>
          <c:tx>
            <c:v>Mining &amp; utilities</c:v>
          </c:tx>
          <c:spPr>
            <a:solidFill>
              <a:srgbClr val="000000"/>
            </a:solidFill>
            <a:ln w="25400">
              <a:noFill/>
            </a:ln>
          </c:spPr>
          <c:invertIfNegative val="0"/>
          <c:xVal>
            <c:numRef>
              <c:f>'Rel. prod. cf employment'!$B$58</c:f>
              <c:numCache>
                <c:formatCode>#,##0.0_ ;\-#,##0.0\ </c:formatCode>
                <c:ptCount val="1"/>
                <c:pt idx="0">
                  <c:v>1.7622610489061552E-2</c:v>
                </c:pt>
              </c:numCache>
            </c:numRef>
          </c:xVal>
          <c:yVal>
            <c:numRef>
              <c:f>'Rel. prod. cf employment'!$C$58</c:f>
              <c:numCache>
                <c:formatCode>#,##0.0_ ;\-#,##0.0\ </c:formatCode>
                <c:ptCount val="1"/>
                <c:pt idx="0">
                  <c:v>11.854505232877628</c:v>
                </c:pt>
              </c:numCache>
            </c:numRef>
          </c:yVal>
          <c:bubbleSize>
            <c:numRef>
              <c:f>'Rel. prod. cf employment'!$E$58</c:f>
              <c:numCache>
                <c:formatCode>#,##0_ ;\-#,##0\ </c:formatCode>
                <c:ptCount val="1"/>
                <c:pt idx="0">
                  <c:v>100</c:v>
                </c:pt>
              </c:numCache>
            </c:numRef>
          </c:bubbleSize>
          <c:bubble3D val="1"/>
        </c:ser>
        <c:ser>
          <c:idx val="2"/>
          <c:order val="3"/>
          <c:tx>
            <c:v>Manufacturing</c:v>
          </c:tx>
          <c:spPr>
            <a:solidFill>
              <a:srgbClr val="CC6600"/>
            </a:solidFill>
            <a:ln w="25400">
              <a:noFill/>
            </a:ln>
          </c:spPr>
          <c:invertIfNegative val="0"/>
          <c:xVal>
            <c:numRef>
              <c:f>'Rel. prod. cf employment'!$B$59</c:f>
              <c:numCache>
                <c:formatCode>#,##0.0_ ;\-#,##0.0\ </c:formatCode>
                <c:ptCount val="1"/>
                <c:pt idx="0">
                  <c:v>0.42630898868178679</c:v>
                </c:pt>
              </c:numCache>
            </c:numRef>
          </c:xVal>
          <c:yVal>
            <c:numRef>
              <c:f>'Rel. prod. cf employment'!$C$59</c:f>
              <c:numCache>
                <c:formatCode>#,##0.0_ ;\-#,##0.0\ </c:formatCode>
                <c:ptCount val="1"/>
                <c:pt idx="0">
                  <c:v>0.9679323374658112</c:v>
                </c:pt>
              </c:numCache>
            </c:numRef>
          </c:yVal>
          <c:bubbleSize>
            <c:numRef>
              <c:f>'Rel. prod. cf employment'!$E$59</c:f>
              <c:numCache>
                <c:formatCode>#,##0_ ;\-#,##0\ </c:formatCode>
                <c:ptCount val="1"/>
                <c:pt idx="0">
                  <c:v>413</c:v>
                </c:pt>
              </c:numCache>
            </c:numRef>
          </c:bubbleSize>
          <c:bubble3D val="1"/>
        </c:ser>
        <c:ser>
          <c:idx val="3"/>
          <c:order val="4"/>
          <c:tx>
            <c:v>Construction</c:v>
          </c:tx>
          <c:spPr>
            <a:solidFill>
              <a:srgbClr val="FFFF00"/>
            </a:solidFill>
            <a:ln w="25400">
              <a:noFill/>
            </a:ln>
          </c:spPr>
          <c:invertIfNegative val="0"/>
          <c:xVal>
            <c:numRef>
              <c:f>'Rel. prod. cf employment'!$B$60</c:f>
              <c:numCache>
                <c:formatCode>#,##0.0_ ;\-#,##0.0\ </c:formatCode>
                <c:ptCount val="1"/>
                <c:pt idx="0">
                  <c:v>-1.053277805550966</c:v>
                </c:pt>
              </c:numCache>
            </c:numRef>
          </c:xVal>
          <c:yVal>
            <c:numRef>
              <c:f>'Rel. prod. cf employment'!$C$60</c:f>
              <c:numCache>
                <c:formatCode>#,##0.0_ ;\-#,##0.0\ </c:formatCode>
                <c:ptCount val="1"/>
                <c:pt idx="0">
                  <c:v>0.57314710600615371</c:v>
                </c:pt>
              </c:numCache>
            </c:numRef>
          </c:yVal>
          <c:bubbleSize>
            <c:numRef>
              <c:f>'Rel. prod. cf employment'!$E$60</c:f>
              <c:numCache>
                <c:formatCode>#,##0_ ;\-#,##0\ </c:formatCode>
                <c:ptCount val="1"/>
                <c:pt idx="0">
                  <c:v>568</c:v>
                </c:pt>
              </c:numCache>
            </c:numRef>
          </c:bubbleSize>
          <c:bubble3D val="1"/>
        </c:ser>
        <c:ser>
          <c:idx val="4"/>
          <c:order val="5"/>
          <c:tx>
            <c:v>Wholesale, retail, hotels</c:v>
          </c:tx>
          <c:spPr>
            <a:solidFill>
              <a:srgbClr val="6666FF"/>
            </a:solidFill>
            <a:ln w="25400">
              <a:noFill/>
            </a:ln>
          </c:spPr>
          <c:invertIfNegative val="0"/>
          <c:xVal>
            <c:numRef>
              <c:f>'Rel. prod. cf employment'!$B$61</c:f>
              <c:numCache>
                <c:formatCode>#,##0.0_ ;\-#,##0.0\ </c:formatCode>
                <c:ptCount val="1"/>
                <c:pt idx="0">
                  <c:v>-0.34403963570874296</c:v>
                </c:pt>
              </c:numCache>
            </c:numRef>
          </c:xVal>
          <c:yVal>
            <c:numRef>
              <c:f>'Rel. prod. cf employment'!$C$61</c:f>
              <c:numCache>
                <c:formatCode>#,##0.0_ ;\-#,##0.0\ </c:formatCode>
                <c:ptCount val="1"/>
                <c:pt idx="0">
                  <c:v>0.85428795067347663</c:v>
                </c:pt>
              </c:numCache>
            </c:numRef>
          </c:yVal>
          <c:bubbleSize>
            <c:numRef>
              <c:f>'Rel. prod. cf employment'!$E$61</c:f>
              <c:numCache>
                <c:formatCode>#,##0_ ;\-#,##0\ </c:formatCode>
                <c:ptCount val="1"/>
                <c:pt idx="0">
                  <c:v>1281</c:v>
                </c:pt>
              </c:numCache>
            </c:numRef>
          </c:bubbleSize>
          <c:bubble3D val="1"/>
        </c:ser>
        <c:ser>
          <c:idx val="5"/>
          <c:order val="6"/>
          <c:tx>
            <c:v>Transport, storage, comms</c:v>
          </c:tx>
          <c:spPr>
            <a:solidFill>
              <a:srgbClr val="66FFFF"/>
            </a:solidFill>
            <a:ln w="25400">
              <a:noFill/>
            </a:ln>
          </c:spPr>
          <c:invertIfNegative val="0"/>
          <c:xVal>
            <c:numRef>
              <c:f>'Rel. prod. cf employment'!$B$62</c:f>
              <c:numCache>
                <c:formatCode>#,##0.0_ ;\-#,##0.0\ </c:formatCode>
                <c:ptCount val="1"/>
                <c:pt idx="0">
                  <c:v>-0.33232609045785289</c:v>
                </c:pt>
              </c:numCache>
            </c:numRef>
          </c:xVal>
          <c:yVal>
            <c:numRef>
              <c:f>'Rel. prod. cf employment'!$C$62</c:f>
              <c:numCache>
                <c:formatCode>#,##0.0_ ;\-#,##0.0\ </c:formatCode>
                <c:ptCount val="1"/>
                <c:pt idx="0">
                  <c:v>2.240263858211323</c:v>
                </c:pt>
              </c:numCache>
            </c:numRef>
          </c:yVal>
          <c:bubbleSize>
            <c:numRef>
              <c:f>'Rel. prod. cf employment'!$E$62</c:f>
              <c:numCache>
                <c:formatCode>#,##0_ ;\-#,##0\ </c:formatCode>
                <c:ptCount val="1"/>
                <c:pt idx="0">
                  <c:v>364</c:v>
                </c:pt>
              </c:numCache>
            </c:numRef>
          </c:bubbleSize>
          <c:bubble3D val="1"/>
        </c:ser>
        <c:dLbls>
          <c:showLegendKey val="0"/>
          <c:showVal val="0"/>
          <c:showCatName val="0"/>
          <c:showSerName val="0"/>
          <c:showPercent val="0"/>
          <c:showBubbleSize val="0"/>
        </c:dLbls>
        <c:bubbleScale val="100"/>
        <c:showNegBubbles val="0"/>
        <c:axId val="85680128"/>
        <c:axId val="85682048"/>
      </c:bubbleChart>
      <c:valAx>
        <c:axId val="85680128"/>
        <c:scaling>
          <c:orientation val="minMax"/>
        </c:scaling>
        <c:delete val="0"/>
        <c:axPos val="b"/>
        <c:title>
          <c:tx>
            <c:rich>
              <a:bodyPr/>
              <a:lstStyle/>
              <a:p>
                <a:pPr>
                  <a:defRPr sz="800" b="0"/>
                </a:pPr>
                <a:r>
                  <a:rPr lang="en-US" sz="800" b="0"/>
                  <a:t>Percentage point change in employment share, 2010-13</a:t>
                </a:r>
              </a:p>
            </c:rich>
          </c:tx>
          <c:layout/>
          <c:overlay val="0"/>
        </c:title>
        <c:numFmt formatCode="#,##0.0_ ;\-#,##0.0\ " sourceLinked="1"/>
        <c:majorTickMark val="out"/>
        <c:minorTickMark val="none"/>
        <c:tickLblPos val="low"/>
        <c:crossAx val="85682048"/>
        <c:crosses val="autoZero"/>
        <c:crossBetween val="midCat"/>
      </c:valAx>
      <c:valAx>
        <c:axId val="85682048"/>
        <c:scaling>
          <c:orientation val="minMax"/>
          <c:min val="0"/>
        </c:scaling>
        <c:delete val="0"/>
        <c:axPos val="l"/>
        <c:majorGridlines/>
        <c:title>
          <c:tx>
            <c:rich>
              <a:bodyPr rot="-5400000" vert="horz"/>
              <a:lstStyle/>
              <a:p>
                <a:pPr>
                  <a:defRPr sz="800" b="0"/>
                </a:pPr>
                <a:r>
                  <a:rPr lang="en-US" sz="800" b="0"/>
                  <a:t>Relative productivity level, 2013</a:t>
                </a:r>
              </a:p>
            </c:rich>
          </c:tx>
          <c:layout/>
          <c:overlay val="0"/>
        </c:title>
        <c:numFmt formatCode="#,##0.0_ ;\-#,##0.0\ " sourceLinked="1"/>
        <c:majorTickMark val="out"/>
        <c:minorTickMark val="none"/>
        <c:tickLblPos val="low"/>
        <c:crossAx val="85680128"/>
        <c:crosses val="autoZero"/>
        <c:crossBetween val="midCat"/>
      </c:valAx>
    </c:plotArea>
    <c:legend>
      <c:legendPos val="r"/>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strRef>
              <c:f>'Decomposition of prod change'!$B$4</c:f>
              <c:strCache>
                <c:ptCount val="1"/>
                <c:pt idx="0">
                  <c:v>Within sector</c:v>
                </c:pt>
              </c:strCache>
            </c:strRef>
          </c:tx>
          <c:invertIfNegative val="0"/>
          <c:cat>
            <c:strRef>
              <c:f>'Decomposition of prod change'!$A$5:$A$8</c:f>
              <c:strCache>
                <c:ptCount val="4"/>
                <c:pt idx="0">
                  <c:v>1991-2000</c:v>
                </c:pt>
                <c:pt idx="1">
                  <c:v>2000-05</c:v>
                </c:pt>
                <c:pt idx="2">
                  <c:v>2005-10</c:v>
                </c:pt>
                <c:pt idx="3">
                  <c:v>2010-13</c:v>
                </c:pt>
              </c:strCache>
            </c:strRef>
          </c:cat>
          <c:val>
            <c:numRef>
              <c:f>'Decomposition of prod change'!$B$5:$B$8</c:f>
              <c:numCache>
                <c:formatCode>0.00%</c:formatCode>
                <c:ptCount val="4"/>
                <c:pt idx="0">
                  <c:v>2.0099762395121602E-2</c:v>
                </c:pt>
                <c:pt idx="1">
                  <c:v>2.8050806342627063E-2</c:v>
                </c:pt>
                <c:pt idx="2">
                  <c:v>3.0772647715211175E-2</c:v>
                </c:pt>
                <c:pt idx="3">
                  <c:v>-4.6810354523036959E-2</c:v>
                </c:pt>
              </c:numCache>
            </c:numRef>
          </c:val>
        </c:ser>
        <c:ser>
          <c:idx val="1"/>
          <c:order val="1"/>
          <c:tx>
            <c:strRef>
              <c:f>'Decomposition of prod change'!$C$4</c:f>
              <c:strCache>
                <c:ptCount val="1"/>
                <c:pt idx="0">
                  <c:v>Structural change</c:v>
                </c:pt>
              </c:strCache>
            </c:strRef>
          </c:tx>
          <c:spPr>
            <a:solidFill>
              <a:schemeClr val="accent6"/>
            </a:solidFill>
          </c:spPr>
          <c:invertIfNegative val="0"/>
          <c:cat>
            <c:strRef>
              <c:f>'Decomposition of prod change'!$A$5:$A$8</c:f>
              <c:strCache>
                <c:ptCount val="4"/>
                <c:pt idx="0">
                  <c:v>1991-2000</c:v>
                </c:pt>
                <c:pt idx="1">
                  <c:v>2000-05</c:v>
                </c:pt>
                <c:pt idx="2">
                  <c:v>2005-10</c:v>
                </c:pt>
                <c:pt idx="3">
                  <c:v>2010-13</c:v>
                </c:pt>
              </c:strCache>
            </c:strRef>
          </c:cat>
          <c:val>
            <c:numRef>
              <c:f>'Decomposition of prod change'!$C$5:$C$8</c:f>
              <c:numCache>
                <c:formatCode>0.00%</c:formatCode>
                <c:ptCount val="4"/>
                <c:pt idx="0">
                  <c:v>1.3653051807934267E-2</c:v>
                </c:pt>
                <c:pt idx="1">
                  <c:v>-2.8024217464659038E-2</c:v>
                </c:pt>
                <c:pt idx="2">
                  <c:v>-3.3443449134592761E-2</c:v>
                </c:pt>
                <c:pt idx="3">
                  <c:v>-1.4949097178216783E-2</c:v>
                </c:pt>
              </c:numCache>
            </c:numRef>
          </c:val>
        </c:ser>
        <c:dLbls>
          <c:showLegendKey val="0"/>
          <c:showVal val="0"/>
          <c:showCatName val="0"/>
          <c:showSerName val="0"/>
          <c:showPercent val="0"/>
          <c:showBubbleSize val="0"/>
        </c:dLbls>
        <c:gapWidth val="150"/>
        <c:overlap val="100"/>
        <c:axId val="73228288"/>
        <c:axId val="73229824"/>
      </c:barChart>
      <c:catAx>
        <c:axId val="73228288"/>
        <c:scaling>
          <c:orientation val="minMax"/>
        </c:scaling>
        <c:delete val="0"/>
        <c:axPos val="b"/>
        <c:majorTickMark val="out"/>
        <c:minorTickMark val="none"/>
        <c:tickLblPos val="low"/>
        <c:crossAx val="73229824"/>
        <c:crosses val="autoZero"/>
        <c:auto val="1"/>
        <c:lblAlgn val="ctr"/>
        <c:lblOffset val="100"/>
        <c:noMultiLvlLbl val="0"/>
      </c:catAx>
      <c:valAx>
        <c:axId val="73229824"/>
        <c:scaling>
          <c:orientation val="minMax"/>
        </c:scaling>
        <c:delete val="0"/>
        <c:axPos val="l"/>
        <c:majorGridlines/>
        <c:title>
          <c:tx>
            <c:rich>
              <a:bodyPr rot="-5400000" vert="horz"/>
              <a:lstStyle/>
              <a:p>
                <a:pPr>
                  <a:defRPr b="0"/>
                </a:pPr>
                <a:r>
                  <a:rPr lang="en-US" b="0"/>
                  <a:t>Annualised labour productivity growth</a:t>
                </a:r>
              </a:p>
            </c:rich>
          </c:tx>
          <c:layout/>
          <c:overlay val="0"/>
        </c:title>
        <c:numFmt formatCode="0.0%" sourceLinked="0"/>
        <c:majorTickMark val="out"/>
        <c:minorTickMark val="none"/>
        <c:tickLblPos val="nextTo"/>
        <c:crossAx val="7322828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'Productivity gaps'!$I$5</c:f>
              <c:strCache>
                <c:ptCount val="1"/>
                <c:pt idx="0">
                  <c:v>Agriculture</c:v>
                </c:pt>
              </c:strCache>
            </c:strRef>
          </c:tx>
          <c:spPr>
            <a:solidFill>
              <a:srgbClr val="13CF44"/>
            </a:solidFill>
            <a:ln w="3175">
              <a:solidFill>
                <a:schemeClr val="bg1">
                  <a:lumMod val="50000"/>
                </a:schemeClr>
              </a:solidFill>
            </a:ln>
          </c:spPr>
          <c:cat>
            <c:numRef>
              <c:f>'Productivity gaps'!$H$6:$H$27</c:f>
              <c:numCache>
                <c:formatCode>0.00</c:formatCode>
                <c:ptCount val="22"/>
                <c:pt idx="0">
                  <c:v>0</c:v>
                </c:pt>
                <c:pt idx="1">
                  <c:v>0</c:v>
                </c:pt>
                <c:pt idx="2">
                  <c:v>13.100920559154449</c:v>
                </c:pt>
                <c:pt idx="3">
                  <c:v>26.201841118308899</c:v>
                </c:pt>
                <c:pt idx="4">
                  <c:v>26.201841118308899</c:v>
                </c:pt>
                <c:pt idx="5">
                  <c:v>31.04330037504262</c:v>
                </c:pt>
                <c:pt idx="6">
                  <c:v>35.88475963177634</c:v>
                </c:pt>
                <c:pt idx="7">
                  <c:v>35.88475963177634</c:v>
                </c:pt>
                <c:pt idx="8">
                  <c:v>49.548244118649848</c:v>
                </c:pt>
                <c:pt idx="9">
                  <c:v>63.211728605523355</c:v>
                </c:pt>
                <c:pt idx="10">
                  <c:v>63.211728605523355</c:v>
                </c:pt>
                <c:pt idx="11">
                  <c:v>74.130583020797815</c:v>
                </c:pt>
                <c:pt idx="12">
                  <c:v>85.049437436072282</c:v>
                </c:pt>
                <c:pt idx="13">
                  <c:v>85.049437436072282</c:v>
                </c:pt>
                <c:pt idx="14">
                  <c:v>88.569723832253658</c:v>
                </c:pt>
                <c:pt idx="15">
                  <c:v>92.090010228435048</c:v>
                </c:pt>
                <c:pt idx="16">
                  <c:v>92.090010228435048</c:v>
                </c:pt>
                <c:pt idx="17">
                  <c:v>95.192635526764406</c:v>
                </c:pt>
                <c:pt idx="18">
                  <c:v>98.295260825093749</c:v>
                </c:pt>
                <c:pt idx="19">
                  <c:v>98.295260825093749</c:v>
                </c:pt>
                <c:pt idx="20">
                  <c:v>99.147630412546874</c:v>
                </c:pt>
                <c:pt idx="21">
                  <c:v>100</c:v>
                </c:pt>
              </c:numCache>
            </c:numRef>
          </c:cat>
          <c:val>
            <c:numRef>
              <c:f>'Productivity gaps'!$I$6:$I$27</c:f>
              <c:numCache>
                <c:formatCode>#,##0.0</c:formatCode>
                <c:ptCount val="22"/>
                <c:pt idx="0" formatCode="General">
                  <c:v>0</c:v>
                </c:pt>
                <c:pt idx="1">
                  <c:v>0.50735182324238692</c:v>
                </c:pt>
                <c:pt idx="2">
                  <c:v>0.50735182324238692</c:v>
                </c:pt>
                <c:pt idx="3">
                  <c:v>0.50735182324238692</c:v>
                </c:pt>
                <c:pt idx="4" formatCode="General">
                  <c:v>0</c:v>
                </c:pt>
              </c:numCache>
            </c:numRef>
          </c:val>
        </c:ser>
        <c:ser>
          <c:idx val="1"/>
          <c:order val="1"/>
          <c:tx>
            <c:strRef>
              <c:f>'Productivity gaps'!$J$5</c:f>
              <c:strCache>
                <c:ptCount val="1"/>
                <c:pt idx="0">
                  <c:v>Construction</c:v>
                </c:pt>
              </c:strCache>
            </c:strRef>
          </c:tx>
          <c:spPr>
            <a:solidFill>
              <a:srgbClr val="6666FF"/>
            </a:solidFill>
            <a:ln w="3175">
              <a:solidFill>
                <a:schemeClr val="bg1">
                  <a:lumMod val="50000"/>
                </a:schemeClr>
              </a:solidFill>
            </a:ln>
          </c:spPr>
          <c:cat>
            <c:numRef>
              <c:f>'Productivity gaps'!$H$6:$H$27</c:f>
              <c:numCache>
                <c:formatCode>0.00</c:formatCode>
                <c:ptCount val="22"/>
                <c:pt idx="0">
                  <c:v>0</c:v>
                </c:pt>
                <c:pt idx="1">
                  <c:v>0</c:v>
                </c:pt>
                <c:pt idx="2">
                  <c:v>13.100920559154449</c:v>
                </c:pt>
                <c:pt idx="3">
                  <c:v>26.201841118308899</c:v>
                </c:pt>
                <c:pt idx="4">
                  <c:v>26.201841118308899</c:v>
                </c:pt>
                <c:pt idx="5">
                  <c:v>31.04330037504262</c:v>
                </c:pt>
                <c:pt idx="6">
                  <c:v>35.88475963177634</c:v>
                </c:pt>
                <c:pt idx="7">
                  <c:v>35.88475963177634</c:v>
                </c:pt>
                <c:pt idx="8">
                  <c:v>49.548244118649848</c:v>
                </c:pt>
                <c:pt idx="9">
                  <c:v>63.211728605523355</c:v>
                </c:pt>
                <c:pt idx="10">
                  <c:v>63.211728605523355</c:v>
                </c:pt>
                <c:pt idx="11">
                  <c:v>74.130583020797815</c:v>
                </c:pt>
                <c:pt idx="12">
                  <c:v>85.049437436072282</c:v>
                </c:pt>
                <c:pt idx="13">
                  <c:v>85.049437436072282</c:v>
                </c:pt>
                <c:pt idx="14">
                  <c:v>88.569723832253658</c:v>
                </c:pt>
                <c:pt idx="15">
                  <c:v>92.090010228435048</c:v>
                </c:pt>
                <c:pt idx="16">
                  <c:v>92.090010228435048</c:v>
                </c:pt>
                <c:pt idx="17">
                  <c:v>95.192635526764406</c:v>
                </c:pt>
                <c:pt idx="18">
                  <c:v>98.295260825093749</c:v>
                </c:pt>
                <c:pt idx="19">
                  <c:v>98.295260825093749</c:v>
                </c:pt>
                <c:pt idx="20">
                  <c:v>99.147630412546874</c:v>
                </c:pt>
                <c:pt idx="21">
                  <c:v>100</c:v>
                </c:pt>
              </c:numCache>
            </c:numRef>
          </c:cat>
          <c:val>
            <c:numRef>
              <c:f>'Productivity gaps'!$J$6:$J$27</c:f>
              <c:numCache>
                <c:formatCode>General</c:formatCode>
                <c:ptCount val="22"/>
                <c:pt idx="3">
                  <c:v>0</c:v>
                </c:pt>
                <c:pt idx="4" formatCode="#,##0.000">
                  <c:v>0.57314710600615371</c:v>
                </c:pt>
                <c:pt idx="5" formatCode="#,##0.000">
                  <c:v>0.57314710600615371</c:v>
                </c:pt>
                <c:pt idx="6" formatCode="#,##0.000">
                  <c:v>0.57314710600615371</c:v>
                </c:pt>
                <c:pt idx="7">
                  <c:v>0</c:v>
                </c:pt>
              </c:numCache>
            </c:numRef>
          </c:val>
        </c:ser>
        <c:ser>
          <c:idx val="2"/>
          <c:order val="2"/>
          <c:tx>
            <c:strRef>
              <c:f>'Productivity gaps'!$K$5</c:f>
              <c:strCache>
                <c:ptCount val="1"/>
                <c:pt idx="0">
                  <c:v>Other</c:v>
                </c:pt>
              </c:strCache>
            </c:strRef>
          </c:tx>
          <c:spPr>
            <a:solidFill>
              <a:srgbClr val="CC6600"/>
            </a:solidFill>
            <a:ln w="3175">
              <a:solidFill>
                <a:schemeClr val="bg1">
                  <a:lumMod val="50000"/>
                </a:schemeClr>
              </a:solidFill>
            </a:ln>
          </c:spPr>
          <c:cat>
            <c:numRef>
              <c:f>'Productivity gaps'!$H$6:$H$27</c:f>
              <c:numCache>
                <c:formatCode>0.00</c:formatCode>
                <c:ptCount val="22"/>
                <c:pt idx="0">
                  <c:v>0</c:v>
                </c:pt>
                <c:pt idx="1">
                  <c:v>0</c:v>
                </c:pt>
                <c:pt idx="2">
                  <c:v>13.100920559154449</c:v>
                </c:pt>
                <c:pt idx="3">
                  <c:v>26.201841118308899</c:v>
                </c:pt>
                <c:pt idx="4">
                  <c:v>26.201841118308899</c:v>
                </c:pt>
                <c:pt idx="5">
                  <c:v>31.04330037504262</c:v>
                </c:pt>
                <c:pt idx="6">
                  <c:v>35.88475963177634</c:v>
                </c:pt>
                <c:pt idx="7">
                  <c:v>35.88475963177634</c:v>
                </c:pt>
                <c:pt idx="8">
                  <c:v>49.548244118649848</c:v>
                </c:pt>
                <c:pt idx="9">
                  <c:v>63.211728605523355</c:v>
                </c:pt>
                <c:pt idx="10">
                  <c:v>63.211728605523355</c:v>
                </c:pt>
                <c:pt idx="11">
                  <c:v>74.130583020797815</c:v>
                </c:pt>
                <c:pt idx="12">
                  <c:v>85.049437436072282</c:v>
                </c:pt>
                <c:pt idx="13">
                  <c:v>85.049437436072282</c:v>
                </c:pt>
                <c:pt idx="14">
                  <c:v>88.569723832253658</c:v>
                </c:pt>
                <c:pt idx="15">
                  <c:v>92.090010228435048</c:v>
                </c:pt>
                <c:pt idx="16">
                  <c:v>92.090010228435048</c:v>
                </c:pt>
                <c:pt idx="17">
                  <c:v>95.192635526764406</c:v>
                </c:pt>
                <c:pt idx="18">
                  <c:v>98.295260825093749</c:v>
                </c:pt>
                <c:pt idx="19">
                  <c:v>98.295260825093749</c:v>
                </c:pt>
                <c:pt idx="20">
                  <c:v>99.147630412546874</c:v>
                </c:pt>
                <c:pt idx="21">
                  <c:v>100</c:v>
                </c:pt>
              </c:numCache>
            </c:numRef>
          </c:cat>
          <c:val>
            <c:numRef>
              <c:f>'Productivity gaps'!$K$6:$K$27</c:f>
              <c:numCache>
                <c:formatCode>General</c:formatCode>
                <c:ptCount val="22"/>
                <c:pt idx="6">
                  <c:v>0</c:v>
                </c:pt>
                <c:pt idx="7" formatCode="#,##0.000">
                  <c:v>0.78954909769318071</c:v>
                </c:pt>
                <c:pt idx="8" formatCode="#,##0.000">
                  <c:v>0.78954909769318071</c:v>
                </c:pt>
                <c:pt idx="9" formatCode="#,##0.000">
                  <c:v>0.78954909769318071</c:v>
                </c:pt>
                <c:pt idx="10">
                  <c:v>0</c:v>
                </c:pt>
              </c:numCache>
            </c:numRef>
          </c:val>
        </c:ser>
        <c:ser>
          <c:idx val="3"/>
          <c:order val="3"/>
          <c:tx>
            <c:strRef>
              <c:f>'Productivity gaps'!$L$5</c:f>
              <c:strCache>
                <c:ptCount val="1"/>
                <c:pt idx="0">
                  <c:v>Wholesale, retail, hotels</c:v>
                </c:pt>
              </c:strCache>
            </c:strRef>
          </c:tx>
          <c:spPr>
            <a:solidFill>
              <a:srgbClr val="FF00FF"/>
            </a:solidFill>
            <a:ln w="3175">
              <a:solidFill>
                <a:schemeClr val="bg1">
                  <a:lumMod val="50000"/>
                </a:schemeClr>
              </a:solidFill>
            </a:ln>
          </c:spPr>
          <c:cat>
            <c:numRef>
              <c:f>'Productivity gaps'!$H$6:$H$27</c:f>
              <c:numCache>
                <c:formatCode>0.00</c:formatCode>
                <c:ptCount val="22"/>
                <c:pt idx="0">
                  <c:v>0</c:v>
                </c:pt>
                <c:pt idx="1">
                  <c:v>0</c:v>
                </c:pt>
                <c:pt idx="2">
                  <c:v>13.100920559154449</c:v>
                </c:pt>
                <c:pt idx="3">
                  <c:v>26.201841118308899</c:v>
                </c:pt>
                <c:pt idx="4">
                  <c:v>26.201841118308899</c:v>
                </c:pt>
                <c:pt idx="5">
                  <c:v>31.04330037504262</c:v>
                </c:pt>
                <c:pt idx="6">
                  <c:v>35.88475963177634</c:v>
                </c:pt>
                <c:pt idx="7">
                  <c:v>35.88475963177634</c:v>
                </c:pt>
                <c:pt idx="8">
                  <c:v>49.548244118649848</c:v>
                </c:pt>
                <c:pt idx="9">
                  <c:v>63.211728605523355</c:v>
                </c:pt>
                <c:pt idx="10">
                  <c:v>63.211728605523355</c:v>
                </c:pt>
                <c:pt idx="11">
                  <c:v>74.130583020797815</c:v>
                </c:pt>
                <c:pt idx="12">
                  <c:v>85.049437436072282</c:v>
                </c:pt>
                <c:pt idx="13">
                  <c:v>85.049437436072282</c:v>
                </c:pt>
                <c:pt idx="14">
                  <c:v>88.569723832253658</c:v>
                </c:pt>
                <c:pt idx="15">
                  <c:v>92.090010228435048</c:v>
                </c:pt>
                <c:pt idx="16">
                  <c:v>92.090010228435048</c:v>
                </c:pt>
                <c:pt idx="17">
                  <c:v>95.192635526764406</c:v>
                </c:pt>
                <c:pt idx="18">
                  <c:v>98.295260825093749</c:v>
                </c:pt>
                <c:pt idx="19">
                  <c:v>98.295260825093749</c:v>
                </c:pt>
                <c:pt idx="20">
                  <c:v>99.147630412546874</c:v>
                </c:pt>
                <c:pt idx="21">
                  <c:v>100</c:v>
                </c:pt>
              </c:numCache>
            </c:numRef>
          </c:cat>
          <c:val>
            <c:numRef>
              <c:f>'Productivity gaps'!$L$6:$L$27</c:f>
              <c:numCache>
                <c:formatCode>General</c:formatCode>
                <c:ptCount val="22"/>
                <c:pt idx="9">
                  <c:v>0</c:v>
                </c:pt>
                <c:pt idx="10" formatCode="#,##0.0">
                  <c:v>0.85428795067347663</c:v>
                </c:pt>
                <c:pt idx="11" formatCode="#,##0.0">
                  <c:v>0.85428795067347663</c:v>
                </c:pt>
                <c:pt idx="12" formatCode="#,##0.0">
                  <c:v>0.85428795067347663</c:v>
                </c:pt>
                <c:pt idx="13">
                  <c:v>0</c:v>
                </c:pt>
              </c:numCache>
            </c:numRef>
          </c:val>
        </c:ser>
        <c:ser>
          <c:idx val="4"/>
          <c:order val="4"/>
          <c:tx>
            <c:strRef>
              <c:f>'Productivity gaps'!$M$5</c:f>
              <c:strCache>
                <c:ptCount val="1"/>
                <c:pt idx="0">
                  <c:v>Manufacturing</c:v>
                </c:pt>
              </c:strCache>
            </c:strRef>
          </c:tx>
          <c:spPr>
            <a:solidFill>
              <a:srgbClr val="66FFFF"/>
            </a:solidFill>
            <a:ln w="3175">
              <a:solidFill>
                <a:schemeClr val="bg1">
                  <a:lumMod val="50000"/>
                </a:schemeClr>
              </a:solidFill>
            </a:ln>
          </c:spPr>
          <c:cat>
            <c:numRef>
              <c:f>'Productivity gaps'!$H$6:$H$27</c:f>
              <c:numCache>
                <c:formatCode>0.00</c:formatCode>
                <c:ptCount val="22"/>
                <c:pt idx="0">
                  <c:v>0</c:v>
                </c:pt>
                <c:pt idx="1">
                  <c:v>0</c:v>
                </c:pt>
                <c:pt idx="2">
                  <c:v>13.100920559154449</c:v>
                </c:pt>
                <c:pt idx="3">
                  <c:v>26.201841118308899</c:v>
                </c:pt>
                <c:pt idx="4">
                  <c:v>26.201841118308899</c:v>
                </c:pt>
                <c:pt idx="5">
                  <c:v>31.04330037504262</c:v>
                </c:pt>
                <c:pt idx="6">
                  <c:v>35.88475963177634</c:v>
                </c:pt>
                <c:pt idx="7">
                  <c:v>35.88475963177634</c:v>
                </c:pt>
                <c:pt idx="8">
                  <c:v>49.548244118649848</c:v>
                </c:pt>
                <c:pt idx="9">
                  <c:v>63.211728605523355</c:v>
                </c:pt>
                <c:pt idx="10">
                  <c:v>63.211728605523355</c:v>
                </c:pt>
                <c:pt idx="11">
                  <c:v>74.130583020797815</c:v>
                </c:pt>
                <c:pt idx="12">
                  <c:v>85.049437436072282</c:v>
                </c:pt>
                <c:pt idx="13">
                  <c:v>85.049437436072282</c:v>
                </c:pt>
                <c:pt idx="14">
                  <c:v>88.569723832253658</c:v>
                </c:pt>
                <c:pt idx="15">
                  <c:v>92.090010228435048</c:v>
                </c:pt>
                <c:pt idx="16">
                  <c:v>92.090010228435048</c:v>
                </c:pt>
                <c:pt idx="17">
                  <c:v>95.192635526764406</c:v>
                </c:pt>
                <c:pt idx="18">
                  <c:v>98.295260825093749</c:v>
                </c:pt>
                <c:pt idx="19">
                  <c:v>98.295260825093749</c:v>
                </c:pt>
                <c:pt idx="20">
                  <c:v>99.147630412546874</c:v>
                </c:pt>
                <c:pt idx="21">
                  <c:v>100</c:v>
                </c:pt>
              </c:numCache>
            </c:numRef>
          </c:cat>
          <c:val>
            <c:numRef>
              <c:f>'Productivity gaps'!$M$6:$M$27</c:f>
              <c:numCache>
                <c:formatCode>General</c:formatCode>
                <c:ptCount val="22"/>
                <c:pt idx="12">
                  <c:v>0</c:v>
                </c:pt>
                <c:pt idx="13" formatCode="#,##0.0">
                  <c:v>0.9679323374658112</c:v>
                </c:pt>
                <c:pt idx="14" formatCode="#,##0.0">
                  <c:v>0.9679323374658112</c:v>
                </c:pt>
                <c:pt idx="15" formatCode="#,##0.0">
                  <c:v>0.9679323374658112</c:v>
                </c:pt>
                <c:pt idx="16">
                  <c:v>0</c:v>
                </c:pt>
              </c:numCache>
            </c:numRef>
          </c:val>
        </c:ser>
        <c:ser>
          <c:idx val="5"/>
          <c:order val="5"/>
          <c:tx>
            <c:strRef>
              <c:f>'Productivity gaps'!$N$5</c:f>
              <c:strCache>
                <c:ptCount val="1"/>
                <c:pt idx="0">
                  <c:v>Transport, storage, comms</c:v>
                </c:pt>
              </c:strCache>
            </c:strRef>
          </c:tx>
          <c:spPr>
            <a:solidFill>
              <a:srgbClr val="000000"/>
            </a:solidFill>
            <a:ln w="3175">
              <a:solidFill>
                <a:schemeClr val="bg1">
                  <a:lumMod val="50000"/>
                </a:schemeClr>
              </a:solidFill>
            </a:ln>
          </c:spPr>
          <c:cat>
            <c:numRef>
              <c:f>'Productivity gaps'!$H$6:$H$27</c:f>
              <c:numCache>
                <c:formatCode>0.00</c:formatCode>
                <c:ptCount val="22"/>
                <c:pt idx="0">
                  <c:v>0</c:v>
                </c:pt>
                <c:pt idx="1">
                  <c:v>0</c:v>
                </c:pt>
                <c:pt idx="2">
                  <c:v>13.100920559154449</c:v>
                </c:pt>
                <c:pt idx="3">
                  <c:v>26.201841118308899</c:v>
                </c:pt>
                <c:pt idx="4">
                  <c:v>26.201841118308899</c:v>
                </c:pt>
                <c:pt idx="5">
                  <c:v>31.04330037504262</c:v>
                </c:pt>
                <c:pt idx="6">
                  <c:v>35.88475963177634</c:v>
                </c:pt>
                <c:pt idx="7">
                  <c:v>35.88475963177634</c:v>
                </c:pt>
                <c:pt idx="8">
                  <c:v>49.548244118649848</c:v>
                </c:pt>
                <c:pt idx="9">
                  <c:v>63.211728605523355</c:v>
                </c:pt>
                <c:pt idx="10">
                  <c:v>63.211728605523355</c:v>
                </c:pt>
                <c:pt idx="11">
                  <c:v>74.130583020797815</c:v>
                </c:pt>
                <c:pt idx="12">
                  <c:v>85.049437436072282</c:v>
                </c:pt>
                <c:pt idx="13">
                  <c:v>85.049437436072282</c:v>
                </c:pt>
                <c:pt idx="14">
                  <c:v>88.569723832253658</c:v>
                </c:pt>
                <c:pt idx="15">
                  <c:v>92.090010228435048</c:v>
                </c:pt>
                <c:pt idx="16">
                  <c:v>92.090010228435048</c:v>
                </c:pt>
                <c:pt idx="17">
                  <c:v>95.192635526764406</c:v>
                </c:pt>
                <c:pt idx="18">
                  <c:v>98.295260825093749</c:v>
                </c:pt>
                <c:pt idx="19">
                  <c:v>98.295260825093749</c:v>
                </c:pt>
                <c:pt idx="20">
                  <c:v>99.147630412546874</c:v>
                </c:pt>
                <c:pt idx="21">
                  <c:v>100</c:v>
                </c:pt>
              </c:numCache>
            </c:numRef>
          </c:cat>
          <c:val>
            <c:numRef>
              <c:f>'Productivity gaps'!$N$6:$N$27</c:f>
              <c:numCache>
                <c:formatCode>General</c:formatCode>
                <c:ptCount val="22"/>
                <c:pt idx="15">
                  <c:v>0</c:v>
                </c:pt>
                <c:pt idx="16" formatCode="#,##0.0">
                  <c:v>2.240263858211323</c:v>
                </c:pt>
                <c:pt idx="17" formatCode="#,##0.0">
                  <c:v>2.240263858211323</c:v>
                </c:pt>
                <c:pt idx="18" formatCode="#,##0.0">
                  <c:v>2.240263858211323</c:v>
                </c:pt>
                <c:pt idx="19">
                  <c:v>0</c:v>
                </c:pt>
              </c:numCache>
            </c:numRef>
          </c:val>
        </c:ser>
        <c:ser>
          <c:idx val="6"/>
          <c:order val="6"/>
          <c:tx>
            <c:strRef>
              <c:f>'Productivity gaps'!$O$5</c:f>
              <c:strCache>
                <c:ptCount val="1"/>
                <c:pt idx="0">
                  <c:v>Mining &amp; utilities</c:v>
                </c:pt>
              </c:strCache>
            </c:strRef>
          </c:tx>
          <c:spPr>
            <a:solidFill>
              <a:srgbClr val="FFFF00"/>
            </a:solidFill>
            <a:ln w="3175">
              <a:solidFill>
                <a:schemeClr val="bg1">
                  <a:lumMod val="50000"/>
                </a:schemeClr>
              </a:solidFill>
            </a:ln>
          </c:spPr>
          <c:cat>
            <c:numRef>
              <c:f>'Productivity gaps'!$H$6:$H$27</c:f>
              <c:numCache>
                <c:formatCode>0.00</c:formatCode>
                <c:ptCount val="22"/>
                <c:pt idx="0">
                  <c:v>0</c:v>
                </c:pt>
                <c:pt idx="1">
                  <c:v>0</c:v>
                </c:pt>
                <c:pt idx="2">
                  <c:v>13.100920559154449</c:v>
                </c:pt>
                <c:pt idx="3">
                  <c:v>26.201841118308899</c:v>
                </c:pt>
                <c:pt idx="4">
                  <c:v>26.201841118308899</c:v>
                </c:pt>
                <c:pt idx="5">
                  <c:v>31.04330037504262</c:v>
                </c:pt>
                <c:pt idx="6">
                  <c:v>35.88475963177634</c:v>
                </c:pt>
                <c:pt idx="7">
                  <c:v>35.88475963177634</c:v>
                </c:pt>
                <c:pt idx="8">
                  <c:v>49.548244118649848</c:v>
                </c:pt>
                <c:pt idx="9">
                  <c:v>63.211728605523355</c:v>
                </c:pt>
                <c:pt idx="10">
                  <c:v>63.211728605523355</c:v>
                </c:pt>
                <c:pt idx="11">
                  <c:v>74.130583020797815</c:v>
                </c:pt>
                <c:pt idx="12">
                  <c:v>85.049437436072282</c:v>
                </c:pt>
                <c:pt idx="13">
                  <c:v>85.049437436072282</c:v>
                </c:pt>
                <c:pt idx="14">
                  <c:v>88.569723832253658</c:v>
                </c:pt>
                <c:pt idx="15">
                  <c:v>92.090010228435048</c:v>
                </c:pt>
                <c:pt idx="16">
                  <c:v>92.090010228435048</c:v>
                </c:pt>
                <c:pt idx="17">
                  <c:v>95.192635526764406</c:v>
                </c:pt>
                <c:pt idx="18">
                  <c:v>98.295260825093749</c:v>
                </c:pt>
                <c:pt idx="19">
                  <c:v>98.295260825093749</c:v>
                </c:pt>
                <c:pt idx="20">
                  <c:v>99.147630412546874</c:v>
                </c:pt>
                <c:pt idx="21">
                  <c:v>100</c:v>
                </c:pt>
              </c:numCache>
            </c:numRef>
          </c:cat>
          <c:val>
            <c:numRef>
              <c:f>'Productivity gaps'!$O$6:$O$27</c:f>
              <c:numCache>
                <c:formatCode>General</c:formatCode>
                <c:ptCount val="22"/>
                <c:pt idx="18">
                  <c:v>0</c:v>
                </c:pt>
                <c:pt idx="19" formatCode="#,##0.0">
                  <c:v>11.854505232877628</c:v>
                </c:pt>
                <c:pt idx="20" formatCode="#,##0.0">
                  <c:v>11.854505232877628</c:v>
                </c:pt>
                <c:pt idx="21" formatCode="#,##0.0">
                  <c:v>11.854505232877628</c:v>
                </c:pt>
              </c:numCache>
            </c:numRef>
          </c:val>
        </c:ser>
        <c:dLbls>
          <c:showLegendKey val="0"/>
          <c:showVal val="0"/>
          <c:showCatName val="0"/>
          <c:showSerName val="0"/>
          <c:showPercent val="0"/>
          <c:showBubbleSize val="0"/>
        </c:dLbls>
        <c:axId val="73301376"/>
        <c:axId val="73324032"/>
      </c:areaChart>
      <c:dateAx>
        <c:axId val="73301376"/>
        <c:scaling>
          <c:orientation val="minMax"/>
          <c:max val="100"/>
        </c:scaling>
        <c:delete val="0"/>
        <c:axPos val="b"/>
        <c:title>
          <c:tx>
            <c:rich>
              <a:bodyPr/>
              <a:lstStyle/>
              <a:p>
                <a:pPr>
                  <a:defRPr b="0"/>
                </a:pPr>
                <a:r>
                  <a:rPr lang="en-GB" b="0"/>
                  <a:t>Cumulative employment share (%)</a:t>
                </a:r>
              </a:p>
            </c:rich>
          </c:tx>
          <c:layout/>
          <c:overlay val="0"/>
        </c:title>
        <c:numFmt formatCode="0" sourceLinked="0"/>
        <c:majorTickMark val="out"/>
        <c:minorTickMark val="none"/>
        <c:tickLblPos val="nextTo"/>
        <c:crossAx val="73324032"/>
        <c:crosses val="autoZero"/>
        <c:auto val="0"/>
        <c:lblOffset val="100"/>
        <c:baseTimeUnit val="days"/>
        <c:majorUnit val="10"/>
        <c:majorTimeUnit val="days"/>
      </c:dateAx>
      <c:valAx>
        <c:axId val="73324032"/>
        <c:scaling>
          <c:orientation val="minMax"/>
        </c:scaling>
        <c:delete val="0"/>
        <c:axPos val="l"/>
        <c:majorGridlines/>
        <c:title>
          <c:tx>
            <c:rich>
              <a:bodyPr rot="-5400000" vert="horz"/>
              <a:lstStyle/>
              <a:p>
                <a:pPr>
                  <a:defRPr b="0"/>
                </a:pPr>
                <a:r>
                  <a:rPr lang="en-US" b="0"/>
                  <a:t>Relative productivity</a:t>
                </a:r>
              </a:p>
            </c:rich>
          </c:tx>
          <c:layout/>
          <c:overlay val="0"/>
        </c:title>
        <c:numFmt formatCode="General" sourceLinked="1"/>
        <c:majorTickMark val="out"/>
        <c:minorTickMark val="none"/>
        <c:tickLblPos val="nextTo"/>
        <c:crossAx val="73301376"/>
        <c:crosses val="autoZero"/>
        <c:crossBetween val="midCat"/>
      </c:valAx>
    </c:plotArea>
    <c:legend>
      <c:legendPos val="r"/>
      <c:layout/>
      <c:overlay val="0"/>
    </c:legend>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sex'!$B$6:$F$6</c:f>
              <c:numCache>
                <c:formatCode>General</c:formatCode>
                <c:ptCount val="5"/>
                <c:pt idx="0">
                  <c:v>46</c:v>
                </c:pt>
                <c:pt idx="1">
                  <c:v>40</c:v>
                </c:pt>
                <c:pt idx="2">
                  <c:v>30.400000000000002</c:v>
                </c:pt>
                <c:pt idx="3">
                  <c:v>23.200000000000003</c:v>
                </c:pt>
                <c:pt idx="4">
                  <c:v>25.5</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sex'!$B$7:$F$7</c:f>
              <c:numCache>
                <c:formatCode>General</c:formatCode>
                <c:ptCount val="5"/>
                <c:pt idx="0">
                  <c:v>0.9</c:v>
                </c:pt>
                <c:pt idx="1">
                  <c:v>1.2000000000000002</c:v>
                </c:pt>
                <c:pt idx="2">
                  <c:v>1.5</c:v>
                </c:pt>
                <c:pt idx="3">
                  <c:v>2</c:v>
                </c:pt>
                <c:pt idx="4">
                  <c:v>2</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sex'!$B$8:$F$8</c:f>
              <c:numCache>
                <c:formatCode>General</c:formatCode>
                <c:ptCount val="5"/>
                <c:pt idx="0">
                  <c:v>3.9000000000000004</c:v>
                </c:pt>
                <c:pt idx="1">
                  <c:v>3.4000000000000004</c:v>
                </c:pt>
                <c:pt idx="2">
                  <c:v>4</c:v>
                </c:pt>
                <c:pt idx="3">
                  <c:v>4.9000000000000004</c:v>
                </c:pt>
                <c:pt idx="4">
                  <c:v>5.2</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sex'!$B$9:$F$9</c:f>
              <c:numCache>
                <c:formatCode>General</c:formatCode>
                <c:ptCount val="5"/>
                <c:pt idx="0">
                  <c:v>7.1000000000000005</c:v>
                </c:pt>
                <c:pt idx="1">
                  <c:v>9.7000000000000011</c:v>
                </c:pt>
                <c:pt idx="2">
                  <c:v>11.8</c:v>
                </c:pt>
                <c:pt idx="3">
                  <c:v>13.100000000000001</c:v>
                </c:pt>
                <c:pt idx="4">
                  <c:v>11.9</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sex'!$B$10:$F$10</c:f>
              <c:numCache>
                <c:formatCode>General</c:formatCode>
                <c:ptCount val="5"/>
                <c:pt idx="0">
                  <c:v>14.500000000000002</c:v>
                </c:pt>
                <c:pt idx="1">
                  <c:v>17.600000000000001</c:v>
                </c:pt>
                <c:pt idx="2">
                  <c:v>21.400000000000002</c:v>
                </c:pt>
                <c:pt idx="3">
                  <c:v>24.700000000000003</c:v>
                </c:pt>
                <c:pt idx="4">
                  <c:v>24.500000000000004</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sex'!$B$11:$F$11</c:f>
              <c:numCache>
                <c:formatCode>General</c:formatCode>
                <c:ptCount val="5"/>
                <c:pt idx="0">
                  <c:v>5.1000000000000005</c:v>
                </c:pt>
                <c:pt idx="1">
                  <c:v>5.1000000000000005</c:v>
                </c:pt>
                <c:pt idx="2">
                  <c:v>6.4</c:v>
                </c:pt>
                <c:pt idx="3">
                  <c:v>7.8000000000000007</c:v>
                </c:pt>
                <c:pt idx="4">
                  <c:v>7.4</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sex'!$B$12:$F$12</c:f>
              <c:numCache>
                <c:formatCode>General</c:formatCode>
                <c:ptCount val="5"/>
                <c:pt idx="0">
                  <c:v>22.3</c:v>
                </c:pt>
                <c:pt idx="1">
                  <c:v>22.9</c:v>
                </c:pt>
                <c:pt idx="2">
                  <c:v>24.299999999999997</c:v>
                </c:pt>
                <c:pt idx="3">
                  <c:v>24.200000000000003</c:v>
                </c:pt>
                <c:pt idx="4">
                  <c:v>23.500000000000004</c:v>
                </c:pt>
              </c:numCache>
            </c:numRef>
          </c:val>
        </c:ser>
        <c:dLbls>
          <c:showLegendKey val="0"/>
          <c:showVal val="0"/>
          <c:showCatName val="0"/>
          <c:showSerName val="0"/>
          <c:showPercent val="0"/>
          <c:showBubbleSize val="0"/>
        </c:dLbls>
        <c:gapWidth val="150"/>
        <c:overlap val="100"/>
        <c:axId val="85709568"/>
        <c:axId val="85711104"/>
      </c:barChart>
      <c:catAx>
        <c:axId val="85709568"/>
        <c:scaling>
          <c:orientation val="minMax"/>
        </c:scaling>
        <c:delete val="0"/>
        <c:axPos val="b"/>
        <c:numFmt formatCode="General" sourceLinked="1"/>
        <c:majorTickMark val="out"/>
        <c:minorTickMark val="none"/>
        <c:tickLblPos val="nextTo"/>
        <c:crossAx val="85711104"/>
        <c:crosses val="autoZero"/>
        <c:auto val="1"/>
        <c:lblAlgn val="ctr"/>
        <c:lblOffset val="100"/>
        <c:noMultiLvlLbl val="0"/>
      </c:catAx>
      <c:valAx>
        <c:axId val="85711104"/>
        <c:scaling>
          <c:orientation val="minMax"/>
          <c:max val="1"/>
          <c:min val="0"/>
        </c:scaling>
        <c:delete val="0"/>
        <c:axPos val="l"/>
        <c:majorGridlines/>
        <c:numFmt formatCode="0%" sourceLinked="1"/>
        <c:majorTickMark val="out"/>
        <c:minorTickMark val="none"/>
        <c:tickLblPos val="nextTo"/>
        <c:crossAx val="8570956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'Sectoral employ by sex'!$A$6</c:f>
              <c:strCache>
                <c:ptCount val="1"/>
                <c:pt idx="0">
                  <c:v>Agriculture</c:v>
                </c:pt>
              </c:strCache>
            </c:strRef>
          </c:tx>
          <c:spPr>
            <a:solidFill>
              <a:schemeClr val="accent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sex'!$G$6:$K$6</c:f>
              <c:numCache>
                <c:formatCode>General</c:formatCode>
                <c:ptCount val="5"/>
                <c:pt idx="0">
                  <c:v>69.8</c:v>
                </c:pt>
                <c:pt idx="1">
                  <c:v>45.2</c:v>
                </c:pt>
                <c:pt idx="2">
                  <c:v>38.800000000000004</c:v>
                </c:pt>
                <c:pt idx="3">
                  <c:v>28</c:v>
                </c:pt>
                <c:pt idx="4">
                  <c:v>29.200000000000003</c:v>
                </c:pt>
              </c:numCache>
            </c:numRef>
          </c:val>
        </c:ser>
        <c:ser>
          <c:idx val="1"/>
          <c:order val="1"/>
          <c:tx>
            <c:strRef>
              <c:f>'Sectoral employ by sex'!$A$7</c:f>
              <c:strCache>
                <c:ptCount val="1"/>
                <c:pt idx="0">
                  <c:v>Mining and utilities</c:v>
                </c:pt>
              </c:strCache>
            </c:strRef>
          </c:tx>
          <c:spPr>
            <a:solidFill>
              <a:schemeClr val="tx1"/>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sex'!$G$7:$K$7</c:f>
              <c:numCache>
                <c:formatCode>General</c:formatCode>
                <c:ptCount val="5"/>
                <c:pt idx="0">
                  <c:v>0.30000000000000004</c:v>
                </c:pt>
                <c:pt idx="1">
                  <c:v>0.7</c:v>
                </c:pt>
                <c:pt idx="2">
                  <c:v>0.5</c:v>
                </c:pt>
                <c:pt idx="3">
                  <c:v>0.2</c:v>
                </c:pt>
                <c:pt idx="4">
                  <c:v>0.2</c:v>
                </c:pt>
              </c:numCache>
            </c:numRef>
          </c:val>
        </c:ser>
        <c:ser>
          <c:idx val="2"/>
          <c:order val="2"/>
          <c:tx>
            <c:strRef>
              <c:f>'Sectoral employ by sex'!$A$8</c:f>
              <c:strCache>
                <c:ptCount val="1"/>
                <c:pt idx="0">
                  <c:v>Manufacturing</c:v>
                </c:pt>
              </c:strCache>
            </c:strRef>
          </c:tx>
          <c:spPr>
            <a:solidFill>
              <a:schemeClr val="accent4"/>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sex'!$G$8:$K$8</c:f>
              <c:numCache>
                <c:formatCode>General</c:formatCode>
                <c:ptCount val="5"/>
                <c:pt idx="0">
                  <c:v>1.4000000000000001</c:v>
                </c:pt>
                <c:pt idx="1">
                  <c:v>11.100000000000001</c:v>
                </c:pt>
                <c:pt idx="2">
                  <c:v>11.4</c:v>
                </c:pt>
                <c:pt idx="3">
                  <c:v>14</c:v>
                </c:pt>
                <c:pt idx="4">
                  <c:v>14.9</c:v>
                </c:pt>
              </c:numCache>
            </c:numRef>
          </c:val>
        </c:ser>
        <c:ser>
          <c:idx val="3"/>
          <c:order val="3"/>
          <c:tx>
            <c:strRef>
              <c:f>'Sectoral employ by sex'!$A$9</c:f>
              <c:strCache>
                <c:ptCount val="1"/>
                <c:pt idx="0">
                  <c:v>Construction</c:v>
                </c:pt>
              </c:strCache>
            </c:strRef>
          </c:tx>
          <c:spPr>
            <a:solidFill>
              <a:schemeClr val="accent5">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sex'!$G$9:$K$9</c:f>
              <c:numCache>
                <c:formatCode>General</c:formatCode>
                <c:ptCount val="5"/>
                <c:pt idx="0">
                  <c:v>0.2</c:v>
                </c:pt>
                <c:pt idx="1">
                  <c:v>0.5</c:v>
                </c:pt>
                <c:pt idx="2">
                  <c:v>0.4</c:v>
                </c:pt>
                <c:pt idx="3">
                  <c:v>0.30000000000000004</c:v>
                </c:pt>
                <c:pt idx="4">
                  <c:v>0.30000000000000004</c:v>
                </c:pt>
              </c:numCache>
            </c:numRef>
          </c:val>
        </c:ser>
        <c:ser>
          <c:idx val="4"/>
          <c:order val="4"/>
          <c:tx>
            <c:strRef>
              <c:f>'Sectoral employ by sex'!$A$10</c:f>
              <c:strCache>
                <c:ptCount val="1"/>
                <c:pt idx="0">
                  <c:v>Wholesale, retail, hotels</c:v>
                </c:pt>
              </c:strCache>
            </c:strRef>
          </c:tx>
          <c:spPr>
            <a:solidFill>
              <a:schemeClr val="accent2"/>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sex'!$G$10:$K$10</c:f>
              <c:numCache>
                <c:formatCode>General</c:formatCode>
                <c:ptCount val="5"/>
                <c:pt idx="0">
                  <c:v>4.3</c:v>
                </c:pt>
                <c:pt idx="1">
                  <c:v>6.3000000000000007</c:v>
                </c:pt>
                <c:pt idx="2">
                  <c:v>8.6999999999999993</c:v>
                </c:pt>
                <c:pt idx="3">
                  <c:v>11.000000000000002</c:v>
                </c:pt>
                <c:pt idx="4">
                  <c:v>10.8</c:v>
                </c:pt>
              </c:numCache>
            </c:numRef>
          </c:val>
        </c:ser>
        <c:ser>
          <c:idx val="5"/>
          <c:order val="5"/>
          <c:tx>
            <c:strRef>
              <c:f>'Sectoral employ by sex'!$A$11</c:f>
              <c:strCache>
                <c:ptCount val="1"/>
                <c:pt idx="0">
                  <c:v>Transport, storage, comms</c:v>
                </c:pt>
              </c:strCache>
            </c:strRef>
          </c:tx>
          <c:spPr>
            <a:solidFill>
              <a:schemeClr val="bg1">
                <a:lumMod val="50000"/>
              </a:schemeClr>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sex'!$G$11:$K$11</c:f>
              <c:numCache>
                <c:formatCode>General</c:formatCode>
                <c:ptCount val="5"/>
                <c:pt idx="0">
                  <c:v>0.4</c:v>
                </c:pt>
                <c:pt idx="1">
                  <c:v>0.70000000000000007</c:v>
                </c:pt>
                <c:pt idx="2">
                  <c:v>0.9</c:v>
                </c:pt>
                <c:pt idx="3">
                  <c:v>1</c:v>
                </c:pt>
                <c:pt idx="4">
                  <c:v>1</c:v>
                </c:pt>
              </c:numCache>
            </c:numRef>
          </c:val>
        </c:ser>
        <c:ser>
          <c:idx val="6"/>
          <c:order val="6"/>
          <c:tx>
            <c:strRef>
              <c:f>'Sectoral employ by sex'!$A$12</c:f>
              <c:strCache>
                <c:ptCount val="1"/>
                <c:pt idx="0">
                  <c:v>Other</c:v>
                </c:pt>
              </c:strCache>
            </c:strRef>
          </c:tx>
          <c:spPr>
            <a:solidFill>
              <a:schemeClr val="accent5"/>
            </a:solidFill>
          </c:spPr>
          <c:invertIfNegative val="0"/>
          <c:cat>
            <c:numRef>
              <c:f>'Sectoral employ by sex'!$B$5:$F$5</c:f>
              <c:numCache>
                <c:formatCode>General</c:formatCode>
                <c:ptCount val="5"/>
                <c:pt idx="0">
                  <c:v>1991</c:v>
                </c:pt>
                <c:pt idx="1">
                  <c:v>2000</c:v>
                </c:pt>
                <c:pt idx="2">
                  <c:v>2005</c:v>
                </c:pt>
                <c:pt idx="3">
                  <c:v>2010</c:v>
                </c:pt>
                <c:pt idx="4">
                  <c:v>2013</c:v>
                </c:pt>
              </c:numCache>
            </c:numRef>
          </c:cat>
          <c:val>
            <c:numRef>
              <c:f>'Sectoral employ by sex'!$G$12:$K$12</c:f>
              <c:numCache>
                <c:formatCode>General</c:formatCode>
                <c:ptCount val="5"/>
                <c:pt idx="0">
                  <c:v>23.700000000000003</c:v>
                </c:pt>
                <c:pt idx="1">
                  <c:v>35.6</c:v>
                </c:pt>
                <c:pt idx="2">
                  <c:v>39.600000000000009</c:v>
                </c:pt>
                <c:pt idx="3">
                  <c:v>45.4</c:v>
                </c:pt>
                <c:pt idx="4">
                  <c:v>43.599999999999994</c:v>
                </c:pt>
              </c:numCache>
            </c:numRef>
          </c:val>
        </c:ser>
        <c:dLbls>
          <c:showLegendKey val="0"/>
          <c:showVal val="0"/>
          <c:showCatName val="0"/>
          <c:showSerName val="0"/>
          <c:showPercent val="0"/>
          <c:showBubbleSize val="0"/>
        </c:dLbls>
        <c:gapWidth val="150"/>
        <c:overlap val="100"/>
        <c:axId val="85736448"/>
        <c:axId val="85738240"/>
      </c:barChart>
      <c:catAx>
        <c:axId val="85736448"/>
        <c:scaling>
          <c:orientation val="minMax"/>
        </c:scaling>
        <c:delete val="0"/>
        <c:axPos val="b"/>
        <c:numFmt formatCode="General" sourceLinked="1"/>
        <c:majorTickMark val="out"/>
        <c:minorTickMark val="none"/>
        <c:tickLblPos val="nextTo"/>
        <c:crossAx val="85738240"/>
        <c:crosses val="autoZero"/>
        <c:auto val="1"/>
        <c:lblAlgn val="ctr"/>
        <c:lblOffset val="100"/>
        <c:noMultiLvlLbl val="0"/>
      </c:catAx>
      <c:valAx>
        <c:axId val="85738240"/>
        <c:scaling>
          <c:orientation val="minMax"/>
          <c:max val="1"/>
          <c:min val="0"/>
        </c:scaling>
        <c:delete val="1"/>
        <c:axPos val="l"/>
        <c:majorGridlines/>
        <c:numFmt formatCode="0%" sourceLinked="1"/>
        <c:majorTickMark val="out"/>
        <c:minorTickMark val="none"/>
        <c:tickLblPos val="nextTo"/>
        <c:crossAx val="8573644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45.686725616455078</c:v>
                </c:pt>
                <c:pt idx="1">
                  <c:v>40.508052825927734</c:v>
                </c:pt>
                <c:pt idx="2">
                  <c:v>36.472484588623047</c:v>
                </c:pt>
                <c:pt idx="3">
                  <c:v>34.271480560302734</c:v>
                </c:pt>
                <c:pt idx="4">
                  <c:v>33.55267333984375</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14.714110374450684</c:v>
                </c:pt>
                <c:pt idx="1">
                  <c:v>14.469200134277344</c:v>
                </c:pt>
                <c:pt idx="2">
                  <c:v>16.094247817993164</c:v>
                </c:pt>
                <c:pt idx="3">
                  <c:v>16.753223419189453</c:v>
                </c:pt>
                <c:pt idx="4">
                  <c:v>16.968189239501953</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39.599159240722656</c:v>
                </c:pt>
                <c:pt idx="1">
                  <c:v>45.022739410400391</c:v>
                </c:pt>
                <c:pt idx="2">
                  <c:v>47.433269500732422</c:v>
                </c:pt>
                <c:pt idx="3">
                  <c:v>48.975292205810547</c:v>
                </c:pt>
                <c:pt idx="4">
                  <c:v>49.479137420654297</c:v>
                </c:pt>
              </c:numCache>
            </c:numRef>
          </c:val>
        </c:ser>
        <c:dLbls>
          <c:showLegendKey val="0"/>
          <c:showVal val="0"/>
          <c:showCatName val="0"/>
          <c:showSerName val="0"/>
          <c:showPercent val="0"/>
          <c:showBubbleSize val="0"/>
        </c:dLbls>
        <c:gapWidth val="150"/>
        <c:overlap val="100"/>
        <c:axId val="85622144"/>
        <c:axId val="112280704"/>
      </c:barChart>
      <c:catAx>
        <c:axId val="85622144"/>
        <c:scaling>
          <c:orientation val="minMax"/>
        </c:scaling>
        <c:delete val="0"/>
        <c:axPos val="b"/>
        <c:numFmt formatCode="0" sourceLinked="1"/>
        <c:majorTickMark val="out"/>
        <c:minorTickMark val="none"/>
        <c:tickLblPos val="nextTo"/>
        <c:crossAx val="112280704"/>
        <c:crosses val="autoZero"/>
        <c:auto val="1"/>
        <c:lblAlgn val="ctr"/>
        <c:lblOffset val="100"/>
        <c:noMultiLvlLbl val="0"/>
      </c:catAx>
      <c:valAx>
        <c:axId val="11228070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8562214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oneCellAnchor>
    <xdr:from>
      <xdr:col>8</xdr:col>
      <xdr:colOff>22860</xdr:colOff>
      <xdr:row>2</xdr:row>
      <xdr:rowOff>144780</xdr:rowOff>
    </xdr:from>
    <xdr:ext cx="5400000" cy="27432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8</xdr:col>
      <xdr:colOff>0</xdr:colOff>
      <xdr:row>20</xdr:row>
      <xdr:rowOff>0</xdr:rowOff>
    </xdr:from>
    <xdr:ext cx="5400000" cy="274320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8</xdr:col>
      <xdr:colOff>0</xdr:colOff>
      <xdr:row>37</xdr:row>
      <xdr:rowOff>0</xdr:rowOff>
    </xdr:from>
    <xdr:ext cx="5400000" cy="2743200"/>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8</xdr:col>
      <xdr:colOff>0</xdr:colOff>
      <xdr:row>54</xdr:row>
      <xdr:rowOff>0</xdr:rowOff>
    </xdr:from>
    <xdr:ext cx="5400000" cy="2743200"/>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7</xdr:col>
      <xdr:colOff>11430</xdr:colOff>
      <xdr:row>1</xdr:row>
      <xdr:rowOff>179070</xdr:rowOff>
    </xdr:from>
    <xdr:to>
      <xdr:col>16</xdr:col>
      <xdr:colOff>194310</xdr:colOff>
      <xdr:row>16</xdr:row>
      <xdr:rowOff>148590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317460</xdr:colOff>
      <xdr:row>32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Yemen%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sheetData sheetId="1">
        <row r="6">
          <cell r="B6">
            <v>-8.3961668735142609</v>
          </cell>
          <cell r="C6">
            <v>0.23342670331042101</v>
          </cell>
          <cell r="E6">
            <v>1441</v>
          </cell>
        </row>
        <row r="7">
          <cell r="B7">
            <v>0.19789541616263928</v>
          </cell>
          <cell r="C7">
            <v>40.859779706301737</v>
          </cell>
          <cell r="E7">
            <v>38</v>
          </cell>
        </row>
        <row r="8">
          <cell r="B8">
            <v>1.2012496137972204</v>
          </cell>
          <cell r="C8">
            <v>1.2245143566153527</v>
          </cell>
          <cell r="E8">
            <v>168</v>
          </cell>
        </row>
        <row r="9">
          <cell r="B9">
            <v>2.0090274821773191</v>
          </cell>
          <cell r="C9">
            <v>0.37701788218257959</v>
          </cell>
          <cell r="E9">
            <v>288</v>
          </cell>
        </row>
        <row r="10">
          <cell r="B10">
            <v>2.6183613331906965</v>
          </cell>
          <cell r="C10">
            <v>0.76430892049014842</v>
          </cell>
          <cell r="E10">
            <v>553</v>
          </cell>
        </row>
        <row r="11">
          <cell r="B11">
            <v>-0.11917114337717383</v>
          </cell>
          <cell r="C11">
            <v>1.9615357763546766</v>
          </cell>
          <cell r="E11">
            <v>154</v>
          </cell>
        </row>
        <row r="12">
          <cell r="B12">
            <v>2.4888041715635545</v>
          </cell>
          <cell r="C12">
            <v>0.67674755606845527</v>
          </cell>
          <cell r="E12">
            <v>885</v>
          </cell>
        </row>
        <row r="23">
          <cell r="B23">
            <v>-8.9428278715146376</v>
          </cell>
          <cell r="C23">
            <v>0.30177729279629456</v>
          </cell>
          <cell r="E23">
            <v>1386</v>
          </cell>
        </row>
        <row r="24">
          <cell r="B24">
            <v>0.25807949347166326</v>
          </cell>
          <cell r="C24">
            <v>25.084426264977825</v>
          </cell>
          <cell r="E24">
            <v>58</v>
          </cell>
        </row>
        <row r="25">
          <cell r="B25">
            <v>0.60170020931910351</v>
          </cell>
          <cell r="C25">
            <v>1.0747664833989719</v>
          </cell>
          <cell r="E25">
            <v>233</v>
          </cell>
        </row>
        <row r="26">
          <cell r="B26">
            <v>1.5512058191794473</v>
          </cell>
          <cell r="C26">
            <v>0.46748064986138055</v>
          </cell>
          <cell r="E26">
            <v>422</v>
          </cell>
        </row>
        <row r="27">
          <cell r="B27">
            <v>3.4321660979042541</v>
          </cell>
          <cell r="C27">
            <v>0.92143076880988439</v>
          </cell>
          <cell r="E27">
            <v>830</v>
          </cell>
        </row>
        <row r="28">
          <cell r="B28">
            <v>1.0216636752590667</v>
          </cell>
          <cell r="C28">
            <v>2.0409907906646714</v>
          </cell>
          <cell r="E28">
            <v>234</v>
          </cell>
        </row>
        <row r="29">
          <cell r="B29">
            <v>2.0780125763811057</v>
          </cell>
          <cell r="C29">
            <v>0.66081622102917048</v>
          </cell>
          <cell r="E29">
            <v>1180</v>
          </cell>
        </row>
        <row r="40">
          <cell r="B40">
            <v>-7.8144975201614884</v>
          </cell>
          <cell r="C40">
            <v>0.48544419144107398</v>
          </cell>
          <cell r="E40">
            <v>1257</v>
          </cell>
        </row>
        <row r="41">
          <cell r="B41">
            <v>0.35163417896933091</v>
          </cell>
          <cell r="C41">
            <v>13.037305379870919</v>
          </cell>
          <cell r="E41">
            <v>88</v>
          </cell>
        </row>
        <row r="42">
          <cell r="B42">
            <v>1.2493087035198034</v>
          </cell>
          <cell r="C42">
            <v>1.0149146882894271</v>
          </cell>
          <cell r="E42">
            <v>345</v>
          </cell>
        </row>
        <row r="43">
          <cell r="B43">
            <v>1.0194106869668289</v>
          </cell>
          <cell r="C43">
            <v>0.55661003450371882</v>
          </cell>
          <cell r="E43">
            <v>560</v>
          </cell>
        </row>
        <row r="44">
          <cell r="B44">
            <v>3.070535019331583</v>
          </cell>
          <cell r="C44">
            <v>0.84913605118695634</v>
          </cell>
          <cell r="E44">
            <v>1157</v>
          </cell>
        </row>
        <row r="45">
          <cell r="B45">
            <v>1.1495960285855951</v>
          </cell>
          <cell r="C45">
            <v>2.3715866544470288</v>
          </cell>
          <cell r="E45">
            <v>341</v>
          </cell>
        </row>
        <row r="46">
          <cell r="B46">
            <v>0.97401290278835262</v>
          </cell>
          <cell r="C46">
            <v>0.68494899915412077</v>
          </cell>
          <cell r="E46">
            <v>1468</v>
          </cell>
        </row>
        <row r="57">
          <cell r="B57">
            <v>2.1029147379408002</v>
          </cell>
          <cell r="C57">
            <v>0.50735182324238692</v>
          </cell>
          <cell r="E57">
            <v>1537</v>
          </cell>
        </row>
        <row r="58">
          <cell r="B58">
            <v>1.7622610489061552E-2</v>
          </cell>
          <cell r="C58">
            <v>11.854505232877628</v>
          </cell>
          <cell r="E58">
            <v>100</v>
          </cell>
        </row>
        <row r="59">
          <cell r="B59">
            <v>0.42630898868178679</v>
          </cell>
          <cell r="C59">
            <v>0.9679323374658112</v>
          </cell>
          <cell r="E59">
            <v>413</v>
          </cell>
        </row>
        <row r="60">
          <cell r="B60">
            <v>-1.053277805550966</v>
          </cell>
          <cell r="C60">
            <v>0.57314710600615371</v>
          </cell>
          <cell r="E60">
            <v>568</v>
          </cell>
        </row>
        <row r="61">
          <cell r="B61">
            <v>-0.34403963570874296</v>
          </cell>
          <cell r="C61">
            <v>0.85428795067347663</v>
          </cell>
          <cell r="E61">
            <v>1281</v>
          </cell>
        </row>
        <row r="62">
          <cell r="B62">
            <v>-0.33232609045785289</v>
          </cell>
          <cell r="C62">
            <v>2.240263858211323</v>
          </cell>
          <cell r="E62">
            <v>364</v>
          </cell>
        </row>
        <row r="63">
          <cell r="B63">
            <v>-0.81720280539408563</v>
          </cell>
          <cell r="C63">
            <v>0.78954909769318071</v>
          </cell>
          <cell r="E63">
            <v>1603</v>
          </cell>
        </row>
      </sheetData>
      <sheetData sheetId="2">
        <row r="4">
          <cell r="B4" t="str">
            <v>Within sector</v>
          </cell>
          <cell r="C4" t="str">
            <v>Structural change</v>
          </cell>
        </row>
        <row r="5">
          <cell r="A5" t="str">
            <v>1991-2000</v>
          </cell>
          <cell r="B5">
            <v>2.0099762395121602E-2</v>
          </cell>
          <cell r="C5">
            <v>1.3653051807934267E-2</v>
          </cell>
        </row>
        <row r="6">
          <cell r="A6" t="str">
            <v>2000-05</v>
          </cell>
          <cell r="B6">
            <v>2.8050806342627063E-2</v>
          </cell>
          <cell r="C6">
            <v>-2.8024217464659038E-2</v>
          </cell>
        </row>
        <row r="7">
          <cell r="A7" t="str">
            <v>2005-10</v>
          </cell>
          <cell r="B7">
            <v>3.0772647715211175E-2</v>
          </cell>
          <cell r="C7">
            <v>-3.3443449134592761E-2</v>
          </cell>
        </row>
        <row r="8">
          <cell r="A8" t="str">
            <v>2010-13</v>
          </cell>
          <cell r="B8">
            <v>-4.6810354523036959E-2</v>
          </cell>
          <cell r="C8">
            <v>-1.4949097178216783E-2</v>
          </cell>
        </row>
      </sheetData>
      <sheetData sheetId="3">
        <row r="5">
          <cell r="I5" t="str">
            <v>Agriculture</v>
          </cell>
          <cell r="J5" t="str">
            <v>Construction</v>
          </cell>
          <cell r="K5" t="str">
            <v>Other</v>
          </cell>
          <cell r="L5" t="str">
            <v>Wholesale, retail, hotels</v>
          </cell>
          <cell r="M5" t="str">
            <v>Manufacturing</v>
          </cell>
          <cell r="N5" t="str">
            <v>Transport, storage, comms</v>
          </cell>
          <cell r="O5" t="str">
            <v>Mining &amp; utilities</v>
          </cell>
        </row>
        <row r="6">
          <cell r="H6">
            <v>0</v>
          </cell>
          <cell r="I6">
            <v>0</v>
          </cell>
        </row>
        <row r="7">
          <cell r="H7">
            <v>0</v>
          </cell>
          <cell r="I7">
            <v>0.50735182324238692</v>
          </cell>
        </row>
        <row r="8">
          <cell r="H8">
            <v>13.100920559154449</v>
          </cell>
          <cell r="I8">
            <v>0.50735182324238692</v>
          </cell>
        </row>
        <row r="9">
          <cell r="H9">
            <v>26.201841118308899</v>
          </cell>
          <cell r="I9">
            <v>0.50735182324238692</v>
          </cell>
          <cell r="J9">
            <v>0</v>
          </cell>
        </row>
        <row r="10">
          <cell r="H10">
            <v>26.201841118308899</v>
          </cell>
          <cell r="I10">
            <v>0</v>
          </cell>
          <cell r="J10">
            <v>0.57314710600615371</v>
          </cell>
        </row>
        <row r="11">
          <cell r="H11">
            <v>31.04330037504262</v>
          </cell>
          <cell r="J11">
            <v>0.57314710600615371</v>
          </cell>
        </row>
        <row r="12">
          <cell r="H12">
            <v>35.88475963177634</v>
          </cell>
          <cell r="J12">
            <v>0.57314710600615371</v>
          </cell>
          <cell r="K12">
            <v>0</v>
          </cell>
        </row>
        <row r="13">
          <cell r="H13">
            <v>35.88475963177634</v>
          </cell>
          <cell r="J13">
            <v>0</v>
          </cell>
          <cell r="K13">
            <v>0.78954909769318071</v>
          </cell>
        </row>
        <row r="14">
          <cell r="H14">
            <v>49.548244118649848</v>
          </cell>
          <cell r="K14">
            <v>0.78954909769318071</v>
          </cell>
        </row>
        <row r="15">
          <cell r="H15">
            <v>63.211728605523355</v>
          </cell>
          <cell r="K15">
            <v>0.78954909769318071</v>
          </cell>
          <cell r="L15">
            <v>0</v>
          </cell>
        </row>
        <row r="16">
          <cell r="H16">
            <v>63.211728605523355</v>
          </cell>
          <cell r="K16">
            <v>0</v>
          </cell>
          <cell r="L16">
            <v>0.85428795067347663</v>
          </cell>
        </row>
        <row r="17">
          <cell r="H17">
            <v>74.130583020797815</v>
          </cell>
          <cell r="L17">
            <v>0.85428795067347663</v>
          </cell>
        </row>
        <row r="18">
          <cell r="H18">
            <v>85.049437436072282</v>
          </cell>
          <cell r="L18">
            <v>0.85428795067347663</v>
          </cell>
          <cell r="M18">
            <v>0</v>
          </cell>
        </row>
        <row r="19">
          <cell r="H19">
            <v>85.049437436072282</v>
          </cell>
          <cell r="L19">
            <v>0</v>
          </cell>
          <cell r="M19">
            <v>0.9679323374658112</v>
          </cell>
        </row>
        <row r="20">
          <cell r="H20">
            <v>88.569723832253658</v>
          </cell>
          <cell r="M20">
            <v>0.9679323374658112</v>
          </cell>
        </row>
        <row r="21">
          <cell r="H21">
            <v>92.090010228435048</v>
          </cell>
          <cell r="M21">
            <v>0.9679323374658112</v>
          </cell>
          <cell r="N21">
            <v>0</v>
          </cell>
        </row>
        <row r="22">
          <cell r="H22">
            <v>92.090010228435048</v>
          </cell>
          <cell r="M22">
            <v>0</v>
          </cell>
          <cell r="N22">
            <v>2.240263858211323</v>
          </cell>
        </row>
        <row r="23">
          <cell r="H23">
            <v>95.192635526764406</v>
          </cell>
          <cell r="N23">
            <v>2.240263858211323</v>
          </cell>
        </row>
        <row r="24">
          <cell r="H24">
            <v>98.295260825093749</v>
          </cell>
          <cell r="N24">
            <v>2.240263858211323</v>
          </cell>
          <cell r="O24">
            <v>0</v>
          </cell>
        </row>
        <row r="25">
          <cell r="H25">
            <v>98.295260825093749</v>
          </cell>
          <cell r="N25">
            <v>0</v>
          </cell>
          <cell r="O25">
            <v>11.854505232877628</v>
          </cell>
        </row>
        <row r="26">
          <cell r="H26">
            <v>99.147630412546874</v>
          </cell>
          <cell r="O26">
            <v>11.854505232877628</v>
          </cell>
        </row>
        <row r="27">
          <cell r="H27">
            <v>100</v>
          </cell>
          <cell r="O27">
            <v>11.854505232877628</v>
          </cell>
        </row>
      </sheetData>
      <sheetData sheetId="4">
        <row r="5">
          <cell r="B5">
            <v>1991</v>
          </cell>
          <cell r="C5">
            <v>2000</v>
          </cell>
          <cell r="D5">
            <v>2005</v>
          </cell>
          <cell r="E5">
            <v>2010</v>
          </cell>
          <cell r="F5">
            <v>2013</v>
          </cell>
        </row>
        <row r="6">
          <cell r="A6" t="str">
            <v>Agriculture</v>
          </cell>
          <cell r="B6">
            <v>46</v>
          </cell>
          <cell r="C6">
            <v>40</v>
          </cell>
          <cell r="D6">
            <v>30.400000000000002</v>
          </cell>
          <cell r="E6">
            <v>23.200000000000003</v>
          </cell>
          <cell r="F6">
            <v>25.5</v>
          </cell>
          <cell r="G6">
            <v>69.8</v>
          </cell>
          <cell r="H6">
            <v>45.2</v>
          </cell>
          <cell r="I6">
            <v>38.800000000000004</v>
          </cell>
          <cell r="J6">
            <v>28</v>
          </cell>
          <cell r="K6">
            <v>29.200000000000003</v>
          </cell>
        </row>
        <row r="7">
          <cell r="A7" t="str">
            <v>Mining and utilities</v>
          </cell>
          <cell r="B7">
            <v>0.9</v>
          </cell>
          <cell r="C7">
            <v>1.2000000000000002</v>
          </cell>
          <cell r="D7">
            <v>1.5</v>
          </cell>
          <cell r="E7">
            <v>2</v>
          </cell>
          <cell r="F7">
            <v>2</v>
          </cell>
          <cell r="G7">
            <v>0.30000000000000004</v>
          </cell>
          <cell r="H7">
            <v>0.7</v>
          </cell>
          <cell r="I7">
            <v>0.5</v>
          </cell>
          <cell r="J7">
            <v>0.2</v>
          </cell>
          <cell r="K7">
            <v>0.2</v>
          </cell>
        </row>
        <row r="8">
          <cell r="A8" t="str">
            <v>Manufacturing</v>
          </cell>
          <cell r="B8">
            <v>3.9000000000000004</v>
          </cell>
          <cell r="C8">
            <v>3.4000000000000004</v>
          </cell>
          <cell r="D8">
            <v>4</v>
          </cell>
          <cell r="E8">
            <v>4.9000000000000004</v>
          </cell>
          <cell r="F8">
            <v>5.2</v>
          </cell>
          <cell r="G8">
            <v>1.4000000000000001</v>
          </cell>
          <cell r="H8">
            <v>11.100000000000001</v>
          </cell>
          <cell r="I8">
            <v>11.4</v>
          </cell>
          <cell r="J8">
            <v>14</v>
          </cell>
          <cell r="K8">
            <v>14.9</v>
          </cell>
        </row>
        <row r="9">
          <cell r="A9" t="str">
            <v>Construction</v>
          </cell>
          <cell r="B9">
            <v>7.1000000000000005</v>
          </cell>
          <cell r="C9">
            <v>9.7000000000000011</v>
          </cell>
          <cell r="D9">
            <v>11.8</v>
          </cell>
          <cell r="E9">
            <v>13.100000000000001</v>
          </cell>
          <cell r="F9">
            <v>11.9</v>
          </cell>
          <cell r="G9">
            <v>0.2</v>
          </cell>
          <cell r="H9">
            <v>0.5</v>
          </cell>
          <cell r="I9">
            <v>0.4</v>
          </cell>
          <cell r="J9">
            <v>0.30000000000000004</v>
          </cell>
          <cell r="K9">
            <v>0.30000000000000004</v>
          </cell>
        </row>
        <row r="10">
          <cell r="A10" t="str">
            <v>Wholesale, retail, hotels</v>
          </cell>
          <cell r="B10">
            <v>14.500000000000002</v>
          </cell>
          <cell r="C10">
            <v>17.600000000000001</v>
          </cell>
          <cell r="D10">
            <v>21.400000000000002</v>
          </cell>
          <cell r="E10">
            <v>24.700000000000003</v>
          </cell>
          <cell r="F10">
            <v>24.500000000000004</v>
          </cell>
          <cell r="G10">
            <v>4.3</v>
          </cell>
          <cell r="H10">
            <v>6.3000000000000007</v>
          </cell>
          <cell r="I10">
            <v>8.6999999999999993</v>
          </cell>
          <cell r="J10">
            <v>11.000000000000002</v>
          </cell>
          <cell r="K10">
            <v>10.8</v>
          </cell>
        </row>
        <row r="11">
          <cell r="A11" t="str">
            <v>Transport, storage, comms</v>
          </cell>
          <cell r="B11">
            <v>5.1000000000000005</v>
          </cell>
          <cell r="C11">
            <v>5.1000000000000005</v>
          </cell>
          <cell r="D11">
            <v>6.4</v>
          </cell>
          <cell r="E11">
            <v>7.8000000000000007</v>
          </cell>
          <cell r="F11">
            <v>7.4</v>
          </cell>
          <cell r="G11">
            <v>0.4</v>
          </cell>
          <cell r="H11">
            <v>0.70000000000000007</v>
          </cell>
          <cell r="I11">
            <v>0.9</v>
          </cell>
          <cell r="J11">
            <v>1</v>
          </cell>
          <cell r="K11">
            <v>1</v>
          </cell>
        </row>
        <row r="12">
          <cell r="A12" t="str">
            <v>Other</v>
          </cell>
          <cell r="B12">
            <v>22.3</v>
          </cell>
          <cell r="C12">
            <v>22.9</v>
          </cell>
          <cell r="D12">
            <v>24.299999999999997</v>
          </cell>
          <cell r="E12">
            <v>24.200000000000003</v>
          </cell>
          <cell r="F12">
            <v>23.500000000000004</v>
          </cell>
          <cell r="G12">
            <v>23.700000000000003</v>
          </cell>
          <cell r="H12">
            <v>35.6</v>
          </cell>
          <cell r="I12">
            <v>39.600000000000009</v>
          </cell>
          <cell r="J12">
            <v>45.4</v>
          </cell>
          <cell r="K12">
            <v>43.599999999999994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lo.org/global/research/global-reports/weso/2015/lang--en/index.htm" TargetMode="External"/><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tabSelected="1" workbookViewId="0"/>
  </sheetViews>
  <sheetFormatPr defaultRowHeight="12" x14ac:dyDescent="0.25"/>
  <cols>
    <col min="1" max="1" width="13.5703125" style="45" customWidth="1"/>
    <col min="2" max="2" width="14.42578125" style="45" customWidth="1"/>
    <col min="3" max="3" width="53.140625" style="45" customWidth="1"/>
    <col min="4" max="16384" width="9.140625" style="45"/>
  </cols>
  <sheetData>
    <row r="1" spans="1:3" ht="14.4" x14ac:dyDescent="0.25">
      <c r="A1" s="1" t="s">
        <v>35</v>
      </c>
      <c r="C1" s="46" t="s">
        <v>39</v>
      </c>
    </row>
    <row r="3" spans="1:3" s="47" customFormat="1" ht="19.2" customHeight="1" x14ac:dyDescent="0.25">
      <c r="A3" s="47" t="s">
        <v>36</v>
      </c>
      <c r="B3" s="47" t="s">
        <v>37</v>
      </c>
      <c r="C3" s="47" t="s">
        <v>38</v>
      </c>
    </row>
    <row r="4" spans="1:3" x14ac:dyDescent="0.25">
      <c r="A4" s="51">
        <v>42222</v>
      </c>
      <c r="B4" s="52" t="s">
        <v>40</v>
      </c>
      <c r="C4" s="294"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A9" sqref="A9:XFD9"/>
    </sheetView>
  </sheetViews>
  <sheetFormatPr defaultRowHeight="12" x14ac:dyDescent="0.25"/>
  <cols>
    <col min="1" max="1" width="11.5703125" bestFit="1" customWidth="1"/>
    <col min="2" max="2" width="35.140625" bestFit="1" customWidth="1"/>
  </cols>
  <sheetData>
    <row r="1" spans="1:6" ht="14.4" x14ac:dyDescent="0.3">
      <c r="A1" s="32" t="s">
        <v>24</v>
      </c>
    </row>
    <row r="2" spans="1:6" s="33" customFormat="1" x14ac:dyDescent="0.25">
      <c r="A2" s="33" t="s">
        <v>1</v>
      </c>
      <c r="B2" s="34" t="s">
        <v>25</v>
      </c>
    </row>
    <row r="4" spans="1:6" x14ac:dyDescent="0.25">
      <c r="A4" s="35"/>
      <c r="B4" s="35"/>
      <c r="C4" s="36">
        <v>1991</v>
      </c>
      <c r="D4" s="36">
        <v>2000</v>
      </c>
      <c r="E4" s="36">
        <v>2003</v>
      </c>
      <c r="F4" s="36">
        <v>2006</v>
      </c>
    </row>
    <row r="5" spans="1:6" x14ac:dyDescent="0.25">
      <c r="A5" s="37" t="s">
        <v>30</v>
      </c>
      <c r="B5" s="37" t="s">
        <v>26</v>
      </c>
      <c r="C5" s="38">
        <v>23.124134172098199</v>
      </c>
      <c r="D5" s="38">
        <v>13.7678471736494</v>
      </c>
      <c r="E5" s="38">
        <v>12.877023504495</v>
      </c>
      <c r="F5" s="38">
        <v>10.1469181148223</v>
      </c>
    </row>
    <row r="6" spans="1:6" x14ac:dyDescent="0.25">
      <c r="A6" s="37" t="s">
        <v>30</v>
      </c>
      <c r="B6" s="37" t="s">
        <v>27</v>
      </c>
      <c r="C6" s="38">
        <v>30.659959575772699</v>
      </c>
      <c r="D6" s="38">
        <v>46.4262659060429</v>
      </c>
      <c r="E6" s="38">
        <v>43.0147902812542</v>
      </c>
      <c r="F6" s="38">
        <v>49.247371651828303</v>
      </c>
    </row>
    <row r="7" spans="1:6" x14ac:dyDescent="0.25">
      <c r="A7" s="37" t="s">
        <v>30</v>
      </c>
      <c r="B7" s="37" t="s">
        <v>28</v>
      </c>
      <c r="C7" s="38">
        <v>46.215906252129102</v>
      </c>
      <c r="D7" s="38">
        <v>39.805886920307799</v>
      </c>
      <c r="E7" s="38">
        <v>44.1081862142508</v>
      </c>
      <c r="F7" s="38">
        <v>40.605710233349399</v>
      </c>
    </row>
    <row r="8" spans="1:6" x14ac:dyDescent="0.25">
      <c r="A8" s="39"/>
      <c r="B8" s="40" t="s">
        <v>29</v>
      </c>
      <c r="C8" s="41">
        <f>SUM(C5:C7)</f>
        <v>100</v>
      </c>
      <c r="D8" s="41">
        <f>SUM(D5:D7)</f>
        <v>100.0000000000001</v>
      </c>
      <c r="E8" s="41">
        <f>SUM(E5:E7)</f>
        <v>100</v>
      </c>
      <c r="F8" s="41">
        <f>SUM(F5:F7)</f>
        <v>100</v>
      </c>
    </row>
    <row r="9" spans="1:6" s="33" customFormat="1" x14ac:dyDescent="0.25">
      <c r="A9" s="43" t="s">
        <v>30</v>
      </c>
      <c r="B9" s="43" t="s">
        <v>34</v>
      </c>
      <c r="C9" s="44">
        <v>17.9848068494084</v>
      </c>
      <c r="D9" s="44">
        <v>5.7311164870987001</v>
      </c>
      <c r="E9" s="44">
        <v>6.4696141086212799</v>
      </c>
      <c r="F9" s="44">
        <v>7.7581924005392198</v>
      </c>
    </row>
    <row r="11" spans="1:6" x14ac:dyDescent="0.25">
      <c r="A11" s="42" t="s">
        <v>31</v>
      </c>
    </row>
    <row r="12" spans="1:6" x14ac:dyDescent="0.25">
      <c r="A12" s="42" t="s">
        <v>32</v>
      </c>
    </row>
    <row r="13" spans="1:6" x14ac:dyDescent="0.25">
      <c r="A13" s="42" t="s">
        <v>33</v>
      </c>
    </row>
  </sheetData>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01"/>
  <sheetViews>
    <sheetView showGridLines="0" workbookViewId="0"/>
  </sheetViews>
  <sheetFormatPr defaultRowHeight="12" x14ac:dyDescent="0.25"/>
  <cols>
    <col min="1" max="1" width="10.42578125" style="55" customWidth="1"/>
    <col min="2" max="2" width="39" style="55" customWidth="1"/>
    <col min="3" max="3" width="4" style="55" customWidth="1"/>
    <col min="4" max="4" width="10.85546875" style="55" customWidth="1"/>
    <col min="5" max="5" width="10.85546875" style="56" customWidth="1"/>
    <col min="6" max="9" width="11.5703125" style="55" bestFit="1" customWidth="1"/>
    <col min="10" max="11" width="8.5703125" style="55" customWidth="1"/>
    <col min="12" max="12" width="8.5703125" style="57" customWidth="1"/>
    <col min="13" max="15" width="8.5703125" style="55" customWidth="1"/>
    <col min="16" max="16384" width="9.140625" style="55"/>
  </cols>
  <sheetData>
    <row r="1" spans="1:15" ht="14.4" x14ac:dyDescent="0.25">
      <c r="A1" s="53" t="s">
        <v>41</v>
      </c>
      <c r="B1" s="54"/>
      <c r="C1" s="54"/>
    </row>
    <row r="2" spans="1:15" s="56" customFormat="1" x14ac:dyDescent="0.25">
      <c r="A2" s="56" t="s">
        <v>42</v>
      </c>
      <c r="B2" s="58" t="s">
        <v>43</v>
      </c>
      <c r="C2" s="58"/>
      <c r="L2" s="57"/>
    </row>
    <row r="3" spans="1:15" s="56" customFormat="1" x14ac:dyDescent="0.25">
      <c r="B3" s="58" t="s">
        <v>44</v>
      </c>
      <c r="C3" s="58"/>
      <c r="L3" s="57"/>
    </row>
    <row r="4" spans="1:15" s="61" customFormat="1" x14ac:dyDescent="0.25">
      <c r="A4" s="59" t="s">
        <v>45</v>
      </c>
      <c r="B4" s="60" t="s">
        <v>46</v>
      </c>
      <c r="C4" s="59"/>
      <c r="L4" s="62"/>
    </row>
    <row r="5" spans="1:15" s="61" customFormat="1" x14ac:dyDescent="0.25">
      <c r="A5" s="63" t="s">
        <v>47</v>
      </c>
      <c r="B5" s="59" t="s">
        <v>48</v>
      </c>
      <c r="C5" s="59"/>
      <c r="L5" s="62"/>
    </row>
    <row r="6" spans="1:15" s="61" customFormat="1" ht="12" customHeight="1" x14ac:dyDescent="0.25">
      <c r="A6" s="63" t="s">
        <v>49</v>
      </c>
      <c r="B6" s="64" t="s">
        <v>50</v>
      </c>
      <c r="C6" s="65"/>
      <c r="L6" s="62"/>
    </row>
    <row r="7" spans="1:15" s="61" customFormat="1" ht="11.4" customHeight="1" x14ac:dyDescent="0.25">
      <c r="A7" s="63" t="s">
        <v>51</v>
      </c>
      <c r="B7" s="66" t="s">
        <v>52</v>
      </c>
      <c r="C7" s="65"/>
      <c r="L7" s="62"/>
    </row>
    <row r="8" spans="1:15" s="61" customFormat="1" x14ac:dyDescent="0.25">
      <c r="A8" s="67">
        <v>2</v>
      </c>
      <c r="B8" s="60" t="s">
        <v>53</v>
      </c>
      <c r="C8" s="59"/>
      <c r="L8" s="62"/>
    </row>
    <row r="9" spans="1:15" s="61" customFormat="1" x14ac:dyDescent="0.25">
      <c r="A9" s="63" t="s">
        <v>47</v>
      </c>
      <c r="B9" s="59" t="s">
        <v>54</v>
      </c>
      <c r="C9" s="59"/>
      <c r="L9" s="62"/>
    </row>
    <row r="10" spans="1:15" s="61" customFormat="1" x14ac:dyDescent="0.25">
      <c r="A10" s="63" t="s">
        <v>49</v>
      </c>
      <c r="B10" s="66" t="s">
        <v>55</v>
      </c>
      <c r="C10" s="59"/>
      <c r="L10" s="62"/>
    </row>
    <row r="11" spans="1:15" s="77" customFormat="1" ht="14.4" customHeight="1" x14ac:dyDescent="0.25">
      <c r="A11" s="68" t="s">
        <v>56</v>
      </c>
      <c r="B11" s="69"/>
      <c r="C11" s="70"/>
      <c r="D11" s="71" t="s">
        <v>57</v>
      </c>
      <c r="E11" s="72"/>
      <c r="F11" s="72"/>
      <c r="G11" s="72"/>
      <c r="H11" s="72"/>
      <c r="I11" s="73"/>
      <c r="J11" s="74" t="s">
        <v>58</v>
      </c>
      <c r="K11" s="75"/>
      <c r="L11" s="75"/>
      <c r="M11" s="75"/>
      <c r="N11" s="75"/>
      <c r="O11" s="76"/>
    </row>
    <row r="12" spans="1:15" ht="15.6" customHeight="1" x14ac:dyDescent="0.25">
      <c r="A12" s="78"/>
      <c r="B12" s="79"/>
      <c r="C12" s="80"/>
      <c r="D12" s="81" t="s">
        <v>59</v>
      </c>
      <c r="E12" s="82"/>
      <c r="F12" s="82"/>
      <c r="G12" s="82"/>
      <c r="H12" s="82"/>
      <c r="I12" s="83"/>
      <c r="J12" s="84" t="s">
        <v>60</v>
      </c>
      <c r="K12" s="85"/>
      <c r="L12" s="85"/>
      <c r="M12" s="85"/>
      <c r="N12" s="85"/>
      <c r="O12" s="86"/>
    </row>
    <row r="13" spans="1:15" s="92" customFormat="1" x14ac:dyDescent="0.25">
      <c r="A13" s="87"/>
      <c r="B13" s="88"/>
      <c r="C13" s="89"/>
      <c r="D13" s="90">
        <v>1975</v>
      </c>
      <c r="E13" s="90">
        <v>1991</v>
      </c>
      <c r="F13" s="90">
        <v>2000</v>
      </c>
      <c r="G13" s="90">
        <v>2005</v>
      </c>
      <c r="H13" s="90">
        <v>2010</v>
      </c>
      <c r="I13" s="90">
        <v>2013</v>
      </c>
      <c r="J13" s="91">
        <v>1975</v>
      </c>
      <c r="K13" s="91">
        <v>1991</v>
      </c>
      <c r="L13" s="91">
        <v>2000</v>
      </c>
      <c r="M13" s="91">
        <v>2005</v>
      </c>
      <c r="N13" s="91">
        <v>2010</v>
      </c>
      <c r="O13" s="91">
        <v>2013</v>
      </c>
    </row>
    <row r="14" spans="1:15" x14ac:dyDescent="0.25">
      <c r="A14" s="93" t="s">
        <v>8</v>
      </c>
      <c r="B14" s="94"/>
      <c r="C14" s="95">
        <v>1</v>
      </c>
      <c r="D14" s="96" t="s">
        <v>61</v>
      </c>
      <c r="E14" s="97">
        <v>777429.69146357302</v>
      </c>
      <c r="F14" s="97">
        <v>1307687.23397677</v>
      </c>
      <c r="G14" s="97">
        <v>1807683.7053056599</v>
      </c>
      <c r="H14" s="97">
        <v>3715356.2336263</v>
      </c>
      <c r="I14" s="97">
        <v>5126544.6662804205</v>
      </c>
      <c r="J14" s="98" t="s">
        <v>61</v>
      </c>
      <c r="K14" s="99">
        <f t="shared" ref="K14:O21" si="0">(+E14/E$23)*100</f>
        <v>19.099884942198823</v>
      </c>
      <c r="L14" s="99">
        <f t="shared" si="0"/>
        <v>12.244232757250538</v>
      </c>
      <c r="M14" s="99">
        <f t="shared" si="0"/>
        <v>9.6307466685623666</v>
      </c>
      <c r="N14" s="99">
        <f t="shared" si="0"/>
        <v>12.141035431033524</v>
      </c>
      <c r="O14" s="99">
        <f t="shared" si="0"/>
        <v>14.977427522485895</v>
      </c>
    </row>
    <row r="15" spans="1:15" x14ac:dyDescent="0.25">
      <c r="A15" s="100" t="s">
        <v>62</v>
      </c>
      <c r="B15" s="94"/>
      <c r="C15" s="95">
        <v>2</v>
      </c>
      <c r="D15" s="96" t="s">
        <v>61</v>
      </c>
      <c r="E15" s="97">
        <v>397285.57518006396</v>
      </c>
      <c r="F15" s="97">
        <v>3505631.765518236</v>
      </c>
      <c r="G15" s="97">
        <v>6287888.3345357701</v>
      </c>
      <c r="H15" s="97">
        <v>7553374.4648162499</v>
      </c>
      <c r="I15" s="97">
        <v>8103217.9389501289</v>
      </c>
      <c r="J15" s="98" t="s">
        <v>61</v>
      </c>
      <c r="K15" s="99">
        <f t="shared" si="0"/>
        <v>9.7605080671015862</v>
      </c>
      <c r="L15" s="99">
        <f t="shared" si="0"/>
        <v>32.824187759088367</v>
      </c>
      <c r="M15" s="99">
        <f t="shared" si="0"/>
        <v>33.499809425943234</v>
      </c>
      <c r="N15" s="99">
        <f t="shared" si="0"/>
        <v>24.682905550537303</v>
      </c>
      <c r="O15" s="99">
        <f t="shared" si="0"/>
        <v>23.673910456258657</v>
      </c>
    </row>
    <row r="16" spans="1:15" x14ac:dyDescent="0.25">
      <c r="A16" s="100" t="s">
        <v>63</v>
      </c>
      <c r="B16" s="94"/>
      <c r="C16" s="95">
        <v>3</v>
      </c>
      <c r="D16" s="96" t="s">
        <v>61</v>
      </c>
      <c r="E16" s="97">
        <v>349301.72208189702</v>
      </c>
      <c r="F16" s="97">
        <v>561377.29179334408</v>
      </c>
      <c r="G16" s="97">
        <v>1082287.6189564499</v>
      </c>
      <c r="H16" s="97">
        <v>2610615.23748805</v>
      </c>
      <c r="I16" s="97">
        <v>2801843.0469123702</v>
      </c>
      <c r="J16" s="98" t="s">
        <v>61</v>
      </c>
      <c r="K16" s="99">
        <f t="shared" si="0"/>
        <v>8.5816412405297839</v>
      </c>
      <c r="L16" s="99">
        <f t="shared" si="0"/>
        <v>5.2563289193008682</v>
      </c>
      <c r="M16" s="99">
        <f t="shared" si="0"/>
        <v>5.7660739265936281</v>
      </c>
      <c r="N16" s="99">
        <f t="shared" si="0"/>
        <v>8.5309644895618995</v>
      </c>
      <c r="O16" s="99">
        <f t="shared" si="0"/>
        <v>8.1857086783091404</v>
      </c>
    </row>
    <row r="17" spans="1:15" x14ac:dyDescent="0.25">
      <c r="A17" s="100" t="s">
        <v>64</v>
      </c>
      <c r="B17" s="94"/>
      <c r="C17" s="95">
        <v>4</v>
      </c>
      <c r="D17" s="96" t="s">
        <v>61</v>
      </c>
      <c r="E17" s="97">
        <v>114563.27239416701</v>
      </c>
      <c r="F17" s="97">
        <v>423897.51728828903</v>
      </c>
      <c r="G17" s="97">
        <v>852606.70725074096</v>
      </c>
      <c r="H17" s="97">
        <v>1662440.7718475298</v>
      </c>
      <c r="I17" s="97">
        <v>1422299.5951417</v>
      </c>
      <c r="J17" s="98" t="s">
        <v>61</v>
      </c>
      <c r="K17" s="99">
        <f t="shared" si="0"/>
        <v>2.8145893388905887</v>
      </c>
      <c r="L17" s="99">
        <f t="shared" si="0"/>
        <v>3.9690682389812535</v>
      </c>
      <c r="M17" s="99">
        <f t="shared" si="0"/>
        <v>4.5424092618351999</v>
      </c>
      <c r="N17" s="99">
        <f t="shared" si="0"/>
        <v>5.4325214175480623</v>
      </c>
      <c r="O17" s="99">
        <f t="shared" si="0"/>
        <v>4.1553113233580499</v>
      </c>
    </row>
    <row r="18" spans="1:15" x14ac:dyDescent="0.25">
      <c r="A18" s="100" t="s">
        <v>65</v>
      </c>
      <c r="B18" s="94"/>
      <c r="C18" s="95">
        <v>5</v>
      </c>
      <c r="D18" s="96" t="s">
        <v>61</v>
      </c>
      <c r="E18" s="97">
        <v>511125.36512119399</v>
      </c>
      <c r="F18" s="97">
        <v>1660326.08782554</v>
      </c>
      <c r="G18" s="97">
        <v>3305319.5887055001</v>
      </c>
      <c r="H18" s="97">
        <v>5984138.6219773199</v>
      </c>
      <c r="I18" s="97">
        <v>5297464.4923170004</v>
      </c>
      <c r="J18" s="98" t="s">
        <v>61</v>
      </c>
      <c r="K18" s="99">
        <f t="shared" si="0"/>
        <v>12.557322896268097</v>
      </c>
      <c r="L18" s="99">
        <f t="shared" si="0"/>
        <v>15.546086666647268</v>
      </c>
      <c r="M18" s="99">
        <f t="shared" si="0"/>
        <v>17.60966009929091</v>
      </c>
      <c r="N18" s="99">
        <f t="shared" si="0"/>
        <v>19.554959057783435</v>
      </c>
      <c r="O18" s="99">
        <f t="shared" si="0"/>
        <v>15.476777371801878</v>
      </c>
    </row>
    <row r="19" spans="1:15" x14ac:dyDescent="0.25">
      <c r="A19" s="100" t="s">
        <v>66</v>
      </c>
      <c r="B19" s="94"/>
      <c r="C19" s="95">
        <v>6</v>
      </c>
      <c r="D19" s="96" t="s">
        <v>61</v>
      </c>
      <c r="E19" s="97">
        <v>583975.38915162394</v>
      </c>
      <c r="F19" s="97">
        <v>1169842.0092547701</v>
      </c>
      <c r="G19" s="97">
        <v>2064094.4080135401</v>
      </c>
      <c r="H19" s="97">
        <v>3406484.8126053098</v>
      </c>
      <c r="I19" s="97">
        <v>3707619.1565545201</v>
      </c>
      <c r="J19" s="98" t="s">
        <v>61</v>
      </c>
      <c r="K19" s="99">
        <f t="shared" si="0"/>
        <v>14.347101563452986</v>
      </c>
      <c r="L19" s="99">
        <f t="shared" si="0"/>
        <v>10.953550266729525</v>
      </c>
      <c r="M19" s="99">
        <f t="shared" si="0"/>
        <v>10.99681890434108</v>
      </c>
      <c r="N19" s="99">
        <f t="shared" si="0"/>
        <v>11.131705872723746</v>
      </c>
      <c r="O19" s="99">
        <f t="shared" si="0"/>
        <v>10.831973739256622</v>
      </c>
    </row>
    <row r="20" spans="1:15" x14ac:dyDescent="0.25">
      <c r="A20" s="100" t="s">
        <v>67</v>
      </c>
      <c r="B20" s="94"/>
      <c r="C20" s="95">
        <v>7</v>
      </c>
      <c r="D20" s="96" t="s">
        <v>61</v>
      </c>
      <c r="E20" s="97">
        <v>1336656.02494189</v>
      </c>
      <c r="F20" s="97">
        <v>2051264.0290216501</v>
      </c>
      <c r="G20" s="97">
        <v>3370042.33913955</v>
      </c>
      <c r="H20" s="97">
        <v>5669232.1535634603</v>
      </c>
      <c r="I20" s="97">
        <v>7769483.6408255398</v>
      </c>
      <c r="J20" s="98" t="s">
        <v>61</v>
      </c>
      <c r="K20" s="99">
        <f t="shared" si="0"/>
        <v>32.83895195155813</v>
      </c>
      <c r="L20" s="99">
        <f t="shared" si="0"/>
        <v>19.206545392002177</v>
      </c>
      <c r="M20" s="99">
        <f t="shared" si="0"/>
        <v>17.954481713433591</v>
      </c>
      <c r="N20" s="99">
        <f t="shared" si="0"/>
        <v>18.525908180812035</v>
      </c>
      <c r="O20" s="99">
        <f t="shared" si="0"/>
        <v>22.698890908529759</v>
      </c>
    </row>
    <row r="21" spans="1:15" s="106" customFormat="1" x14ac:dyDescent="0.25">
      <c r="A21" s="101" t="s">
        <v>68</v>
      </c>
      <c r="B21" s="102"/>
      <c r="C21" s="103"/>
      <c r="D21" s="96" t="s">
        <v>61</v>
      </c>
      <c r="E21" s="104">
        <v>4070337.04033441</v>
      </c>
      <c r="F21" s="104">
        <v>10680025.934678601</v>
      </c>
      <c r="G21" s="104">
        <v>18769922.701907199</v>
      </c>
      <c r="H21" s="104">
        <v>30601642.295924198</v>
      </c>
      <c r="I21" s="104">
        <v>34228472.536977097</v>
      </c>
      <c r="J21" s="98" t="s">
        <v>61</v>
      </c>
      <c r="K21" s="105">
        <f t="shared" si="0"/>
        <v>100.00000000000003</v>
      </c>
      <c r="L21" s="105">
        <f t="shared" si="0"/>
        <v>100.00000000000003</v>
      </c>
      <c r="M21" s="105">
        <f t="shared" si="0"/>
        <v>99.999999999999943</v>
      </c>
      <c r="N21" s="105">
        <f t="shared" si="0"/>
        <v>99.999999999999943</v>
      </c>
      <c r="O21" s="105">
        <f t="shared" si="0"/>
        <v>99.999999999986613</v>
      </c>
    </row>
    <row r="22" spans="1:15" s="112" customFormat="1" x14ac:dyDescent="0.25">
      <c r="A22" s="107" t="s">
        <v>69</v>
      </c>
      <c r="B22" s="108"/>
      <c r="C22" s="109"/>
      <c r="D22" s="110"/>
      <c r="E22" s="110"/>
      <c r="F22" s="110"/>
      <c r="G22" s="110"/>
      <c r="H22" s="110"/>
      <c r="I22" s="110"/>
      <c r="J22" s="111"/>
      <c r="K22" s="111"/>
      <c r="L22" s="111"/>
      <c r="M22" s="111"/>
      <c r="N22" s="111"/>
      <c r="O22" s="111"/>
    </row>
    <row r="23" spans="1:15" s="112" customFormat="1" x14ac:dyDescent="0.25">
      <c r="A23" s="113" t="s">
        <v>70</v>
      </c>
      <c r="B23" s="114"/>
      <c r="C23" s="115"/>
      <c r="D23" s="116" t="s">
        <v>61</v>
      </c>
      <c r="E23" s="116">
        <f t="shared" ref="E23:I23" si="1">SUM(E14:E20)</f>
        <v>4070337.0403344091</v>
      </c>
      <c r="F23" s="116">
        <f t="shared" si="1"/>
        <v>10680025.934678599</v>
      </c>
      <c r="G23" s="116">
        <f t="shared" si="1"/>
        <v>18769922.70190721</v>
      </c>
      <c r="H23" s="116">
        <f t="shared" si="1"/>
        <v>30601642.295924217</v>
      </c>
      <c r="I23" s="116">
        <f t="shared" si="1"/>
        <v>34228472.536981679</v>
      </c>
      <c r="J23" s="117" t="s">
        <v>61</v>
      </c>
      <c r="K23" s="118">
        <f t="shared" ref="K23:O23" si="2">SUM(K14:K20)</f>
        <v>100</v>
      </c>
      <c r="L23" s="118">
        <f t="shared" si="2"/>
        <v>100</v>
      </c>
      <c r="M23" s="118">
        <f t="shared" si="2"/>
        <v>100.00000000000001</v>
      </c>
      <c r="N23" s="118">
        <f t="shared" si="2"/>
        <v>100</v>
      </c>
      <c r="O23" s="118">
        <f t="shared" si="2"/>
        <v>100</v>
      </c>
    </row>
    <row r="25" spans="1:15" s="77" customFormat="1" ht="14.4" x14ac:dyDescent="0.25">
      <c r="A25" s="68" t="s">
        <v>56</v>
      </c>
      <c r="B25" s="69"/>
      <c r="C25" s="119"/>
      <c r="D25" s="120" t="s">
        <v>71</v>
      </c>
      <c r="E25" s="121"/>
      <c r="F25" s="121"/>
      <c r="G25" s="121"/>
      <c r="H25" s="121"/>
      <c r="I25" s="121"/>
      <c r="J25" s="122" t="s">
        <v>72</v>
      </c>
      <c r="K25" s="123"/>
      <c r="L25" s="123"/>
      <c r="M25" s="123"/>
      <c r="N25" s="123"/>
      <c r="O25" s="123"/>
    </row>
    <row r="26" spans="1:15" x14ac:dyDescent="0.25">
      <c r="A26" s="78"/>
      <c r="B26" s="79"/>
      <c r="C26" s="80"/>
      <c r="D26" s="81" t="s">
        <v>59</v>
      </c>
      <c r="E26" s="82"/>
      <c r="F26" s="82"/>
      <c r="G26" s="82"/>
      <c r="H26" s="82"/>
      <c r="I26" s="83"/>
      <c r="J26" s="84" t="s">
        <v>60</v>
      </c>
      <c r="K26" s="85"/>
      <c r="L26" s="85"/>
      <c r="M26" s="85"/>
      <c r="N26" s="85"/>
      <c r="O26" s="86"/>
    </row>
    <row r="27" spans="1:15" x14ac:dyDescent="0.25">
      <c r="A27" s="87"/>
      <c r="B27" s="88"/>
      <c r="C27" s="89"/>
      <c r="D27" s="124">
        <v>1975</v>
      </c>
      <c r="E27" s="124">
        <v>1991</v>
      </c>
      <c r="F27" s="124">
        <v>2000</v>
      </c>
      <c r="G27" s="125">
        <v>2005</v>
      </c>
      <c r="H27" s="125">
        <v>2010</v>
      </c>
      <c r="I27" s="125">
        <v>2013</v>
      </c>
      <c r="J27" s="126">
        <v>1975</v>
      </c>
      <c r="K27" s="126">
        <v>1991</v>
      </c>
      <c r="L27" s="126">
        <v>2000</v>
      </c>
      <c r="M27" s="127">
        <v>2005</v>
      </c>
      <c r="N27" s="127">
        <v>2010</v>
      </c>
      <c r="O27" s="127">
        <v>2013</v>
      </c>
    </row>
    <row r="28" spans="1:15" x14ac:dyDescent="0.25">
      <c r="A28" s="93" t="s">
        <v>8</v>
      </c>
      <c r="B28" s="94"/>
      <c r="C28" s="95">
        <v>1</v>
      </c>
      <c r="D28" s="96" t="s">
        <v>61</v>
      </c>
      <c r="E28" s="97">
        <v>764806.85394691012</v>
      </c>
      <c r="F28" s="97">
        <v>1453548.1939744896</v>
      </c>
      <c r="G28" s="97">
        <v>1807683.7053056643</v>
      </c>
      <c r="H28" s="97">
        <v>2602195.4382865601</v>
      </c>
      <c r="I28" s="97">
        <v>2746572.1482942151</v>
      </c>
      <c r="J28" s="98" t="s">
        <v>61</v>
      </c>
      <c r="K28" s="99">
        <f t="shared" ref="K28:O35" si="3">(+E28/E$37)*100</f>
        <v>10.492929044442771</v>
      </c>
      <c r="L28" s="99">
        <f t="shared" si="3"/>
        <v>9.5369401607688289</v>
      </c>
      <c r="M28" s="99">
        <f t="shared" si="3"/>
        <v>9.6307466685623844</v>
      </c>
      <c r="N28" s="99">
        <f t="shared" si="3"/>
        <v>11.698683831315758</v>
      </c>
      <c r="O28" s="99">
        <f t="shared" si="3"/>
        <v>13.293551863681364</v>
      </c>
    </row>
    <row r="29" spans="1:15" x14ac:dyDescent="0.25">
      <c r="A29" s="100" t="s">
        <v>62</v>
      </c>
      <c r="B29" s="94"/>
      <c r="C29" s="95">
        <v>2</v>
      </c>
      <c r="D29" s="96" t="s">
        <v>61</v>
      </c>
      <c r="E29" s="97">
        <v>2459226.593228606</v>
      </c>
      <c r="F29" s="97">
        <v>6709567.6480435086</v>
      </c>
      <c r="G29" s="97">
        <v>6287888.334535771</v>
      </c>
      <c r="H29" s="97">
        <v>4892556.3360266471</v>
      </c>
      <c r="I29" s="97">
        <v>4175335.2456722087</v>
      </c>
      <c r="J29" s="98" t="s">
        <v>61</v>
      </c>
      <c r="K29" s="99">
        <f t="shared" si="3"/>
        <v>33.739878263101616</v>
      </c>
      <c r="L29" s="99">
        <f t="shared" si="3"/>
        <v>44.022444821079276</v>
      </c>
      <c r="M29" s="99">
        <f t="shared" si="3"/>
        <v>33.499809425943219</v>
      </c>
      <c r="N29" s="99">
        <f t="shared" si="3"/>
        <v>21.995453861745411</v>
      </c>
      <c r="O29" s="99">
        <f t="shared" si="3"/>
        <v>20.208839469617502</v>
      </c>
    </row>
    <row r="30" spans="1:15" x14ac:dyDescent="0.25">
      <c r="A30" s="100" t="s">
        <v>63</v>
      </c>
      <c r="B30" s="94"/>
      <c r="C30" s="95">
        <v>3</v>
      </c>
      <c r="D30" s="96" t="s">
        <v>61</v>
      </c>
      <c r="E30" s="97">
        <v>283237.08506359567</v>
      </c>
      <c r="F30" s="97">
        <v>888971.99866990605</v>
      </c>
      <c r="G30" s="97">
        <v>1082287.6189564469</v>
      </c>
      <c r="H30" s="97">
        <v>1493186.1655772368</v>
      </c>
      <c r="I30" s="97">
        <v>1408001.0214531699</v>
      </c>
      <c r="J30" s="98" t="s">
        <v>61</v>
      </c>
      <c r="K30" s="99">
        <f t="shared" si="3"/>
        <v>3.8859309654322405</v>
      </c>
      <c r="L30" s="99">
        <f t="shared" si="3"/>
        <v>5.8326739980544158</v>
      </c>
      <c r="M30" s="99">
        <f t="shared" si="3"/>
        <v>5.7660739265936085</v>
      </c>
      <c r="N30" s="99">
        <f t="shared" si="3"/>
        <v>6.7129134865769231</v>
      </c>
      <c r="O30" s="99">
        <f t="shared" si="3"/>
        <v>6.8147980800098873</v>
      </c>
    </row>
    <row r="31" spans="1:15" x14ac:dyDescent="0.25">
      <c r="A31" s="100" t="s">
        <v>64</v>
      </c>
      <c r="B31" s="94"/>
      <c r="C31" s="95">
        <v>4</v>
      </c>
      <c r="D31" s="96" t="s">
        <v>61</v>
      </c>
      <c r="E31" s="97">
        <v>363314.16187150026</v>
      </c>
      <c r="F31" s="97">
        <v>469212.26494752016</v>
      </c>
      <c r="G31" s="97">
        <v>852606.70725074084</v>
      </c>
      <c r="H31" s="97">
        <v>1329243.0035205914</v>
      </c>
      <c r="I31" s="97">
        <v>1146627.5132448983</v>
      </c>
      <c r="J31" s="98" t="s">
        <v>61</v>
      </c>
      <c r="K31" s="99">
        <f t="shared" si="3"/>
        <v>4.9845653208848955</v>
      </c>
      <c r="L31" s="99">
        <f t="shared" si="3"/>
        <v>3.0785696078418749</v>
      </c>
      <c r="M31" s="99">
        <f t="shared" si="3"/>
        <v>4.5424092618351963</v>
      </c>
      <c r="N31" s="99">
        <f t="shared" si="3"/>
        <v>5.975874603567533</v>
      </c>
      <c r="O31" s="99">
        <f t="shared" si="3"/>
        <v>5.5497367236872694</v>
      </c>
    </row>
    <row r="32" spans="1:15" x14ac:dyDescent="0.25">
      <c r="A32" s="100" t="s">
        <v>65</v>
      </c>
      <c r="B32" s="94"/>
      <c r="C32" s="95">
        <v>5</v>
      </c>
      <c r="D32" s="96" t="s">
        <v>61</v>
      </c>
      <c r="E32" s="97">
        <v>916391.41699272394</v>
      </c>
      <c r="F32" s="97">
        <v>1826455.0068807693</v>
      </c>
      <c r="G32" s="97">
        <v>3305319.5887055015</v>
      </c>
      <c r="H32" s="97">
        <v>4189632.8234185507</v>
      </c>
      <c r="I32" s="97">
        <v>3854440.3537230524</v>
      </c>
      <c r="J32" s="98" t="s">
        <v>61</v>
      </c>
      <c r="K32" s="99">
        <f t="shared" si="3"/>
        <v>12.572625448919549</v>
      </c>
      <c r="L32" s="99">
        <f t="shared" si="3"/>
        <v>11.983635753644799</v>
      </c>
      <c r="M32" s="99">
        <f t="shared" si="3"/>
        <v>17.609660099290906</v>
      </c>
      <c r="N32" s="99">
        <f t="shared" si="3"/>
        <v>18.835322301060366</v>
      </c>
      <c r="O32" s="99">
        <f t="shared" si="3"/>
        <v>18.655691524253722</v>
      </c>
    </row>
    <row r="33" spans="1:15" x14ac:dyDescent="0.25">
      <c r="A33" s="100" t="s">
        <v>66</v>
      </c>
      <c r="B33" s="94"/>
      <c r="C33" s="95">
        <v>6</v>
      </c>
      <c r="D33" s="96" t="s">
        <v>61</v>
      </c>
      <c r="E33" s="97">
        <v>914159.786274057</v>
      </c>
      <c r="F33" s="97">
        <v>1305364.7262707725</v>
      </c>
      <c r="G33" s="97">
        <v>2064094.4080135415</v>
      </c>
      <c r="H33" s="97">
        <v>3448726.0807699198</v>
      </c>
      <c r="I33" s="97">
        <v>2872158.9779981105</v>
      </c>
      <c r="J33" s="98" t="s">
        <v>61</v>
      </c>
      <c r="K33" s="99">
        <f t="shared" si="3"/>
        <v>12.542008120291378</v>
      </c>
      <c r="L33" s="99">
        <f t="shared" si="3"/>
        <v>8.5646869735928632</v>
      </c>
      <c r="M33" s="99">
        <f t="shared" si="3"/>
        <v>10.996818904341081</v>
      </c>
      <c r="N33" s="99">
        <f t="shared" si="3"/>
        <v>15.504429623589663</v>
      </c>
      <c r="O33" s="99">
        <f t="shared" si="3"/>
        <v>13.901398642838759</v>
      </c>
    </row>
    <row r="34" spans="1:15" x14ac:dyDescent="0.25">
      <c r="A34" s="100" t="s">
        <v>67</v>
      </c>
      <c r="B34" s="94"/>
      <c r="C34" s="95">
        <v>7</v>
      </c>
      <c r="D34" s="96" t="s">
        <v>61</v>
      </c>
      <c r="E34" s="97">
        <v>1587647.3461533017</v>
      </c>
      <c r="F34" s="97">
        <v>2588122.8393815239</v>
      </c>
      <c r="G34" s="97">
        <v>3370042.3391395542</v>
      </c>
      <c r="H34" s="97">
        <v>4287949.042328801</v>
      </c>
      <c r="I34" s="97">
        <v>4457800.029587415</v>
      </c>
      <c r="J34" s="98" t="s">
        <v>61</v>
      </c>
      <c r="K34" s="99">
        <f t="shared" si="3"/>
        <v>21.782062836927548</v>
      </c>
      <c r="L34" s="99">
        <f t="shared" si="3"/>
        <v>16.981048685017942</v>
      </c>
      <c r="M34" s="99">
        <f t="shared" si="3"/>
        <v>17.954481713433601</v>
      </c>
      <c r="N34" s="99">
        <f t="shared" si="3"/>
        <v>19.277322292144348</v>
      </c>
      <c r="O34" s="99">
        <f t="shared" si="3"/>
        <v>21.575983695911503</v>
      </c>
    </row>
    <row r="35" spans="1:15" s="106" customFormat="1" x14ac:dyDescent="0.25">
      <c r="A35" s="101" t="s">
        <v>68</v>
      </c>
      <c r="B35" s="102"/>
      <c r="C35" s="103"/>
      <c r="D35" s="96" t="s">
        <v>61</v>
      </c>
      <c r="E35" s="104">
        <v>7302279.7876945417</v>
      </c>
      <c r="F35" s="104">
        <v>14456347.849086063</v>
      </c>
      <c r="G35" s="104">
        <v>18769922.701907218</v>
      </c>
      <c r="H35" s="104">
        <v>23359594.291524168</v>
      </c>
      <c r="I35" s="104">
        <v>21801127.057128403</v>
      </c>
      <c r="J35" s="98" t="s">
        <v>61</v>
      </c>
      <c r="K35" s="105">
        <f t="shared" si="3"/>
        <v>100.18516868608801</v>
      </c>
      <c r="L35" s="105">
        <f t="shared" si="3"/>
        <v>94.850191381003938</v>
      </c>
      <c r="M35" s="105">
        <f t="shared" si="3"/>
        <v>99.999999999999972</v>
      </c>
      <c r="N35" s="105">
        <f t="shared" si="3"/>
        <v>105.01767239446518</v>
      </c>
      <c r="O35" s="105">
        <f t="shared" si="3"/>
        <v>105.51858737832009</v>
      </c>
    </row>
    <row r="36" spans="1:15" x14ac:dyDescent="0.25">
      <c r="A36" s="107" t="s">
        <v>69</v>
      </c>
      <c r="B36" s="108"/>
      <c r="C36" s="109"/>
      <c r="D36" s="110"/>
      <c r="E36" s="128"/>
      <c r="F36" s="128"/>
      <c r="G36" s="128"/>
      <c r="H36" s="128"/>
      <c r="I36" s="128"/>
      <c r="J36" s="111"/>
      <c r="K36" s="129"/>
      <c r="L36" s="129"/>
      <c r="M36" s="129"/>
      <c r="N36" s="129"/>
      <c r="O36" s="129"/>
    </row>
    <row r="37" spans="1:15" x14ac:dyDescent="0.25">
      <c r="A37" s="113" t="s">
        <v>70</v>
      </c>
      <c r="B37" s="114"/>
      <c r="C37" s="115"/>
      <c r="D37" s="116" t="s">
        <v>61</v>
      </c>
      <c r="E37" s="116">
        <f t="shared" ref="E37:I37" si="4">SUM(E28:E34)</f>
        <v>7288783.2435306944</v>
      </c>
      <c r="F37" s="116">
        <f t="shared" si="4"/>
        <v>15241242.678168491</v>
      </c>
      <c r="G37" s="116">
        <f t="shared" si="4"/>
        <v>18769922.701907221</v>
      </c>
      <c r="H37" s="116">
        <f t="shared" si="4"/>
        <v>22243488.889928307</v>
      </c>
      <c r="I37" s="116">
        <f t="shared" si="4"/>
        <v>20660935.289973069</v>
      </c>
      <c r="J37" s="117" t="s">
        <v>61</v>
      </c>
      <c r="K37" s="118">
        <f t="shared" ref="K37:O37" si="5">SUM(K28:K34)</f>
        <v>100.00000000000001</v>
      </c>
      <c r="L37" s="118">
        <f t="shared" si="5"/>
        <v>100.00000000000001</v>
      </c>
      <c r="M37" s="118">
        <f t="shared" si="5"/>
        <v>100</v>
      </c>
      <c r="N37" s="118">
        <f t="shared" si="5"/>
        <v>99.999999999999986</v>
      </c>
      <c r="O37" s="118">
        <f t="shared" si="5"/>
        <v>100</v>
      </c>
    </row>
    <row r="39" spans="1:15" s="77" customFormat="1" ht="14.4" x14ac:dyDescent="0.25">
      <c r="A39" s="68" t="s">
        <v>56</v>
      </c>
      <c r="B39" s="69"/>
      <c r="C39" s="119"/>
      <c r="D39" s="120" t="s">
        <v>73</v>
      </c>
      <c r="E39" s="121"/>
      <c r="F39" s="121"/>
      <c r="G39" s="121"/>
      <c r="H39" s="121"/>
      <c r="I39" s="121"/>
      <c r="J39" s="122" t="s">
        <v>74</v>
      </c>
      <c r="K39" s="123"/>
      <c r="L39" s="123"/>
      <c r="M39" s="123"/>
      <c r="N39" s="123"/>
      <c r="O39" s="123"/>
    </row>
    <row r="40" spans="1:15" x14ac:dyDescent="0.25">
      <c r="A40" s="78"/>
      <c r="B40" s="79"/>
      <c r="C40" s="80"/>
      <c r="D40" s="130" t="s">
        <v>75</v>
      </c>
      <c r="E40" s="131"/>
      <c r="F40" s="131"/>
      <c r="G40" s="131"/>
      <c r="H40" s="131"/>
      <c r="I40" s="132"/>
      <c r="J40" s="84" t="s">
        <v>60</v>
      </c>
      <c r="K40" s="85"/>
      <c r="L40" s="85"/>
      <c r="M40" s="85"/>
      <c r="N40" s="85"/>
      <c r="O40" s="86"/>
    </row>
    <row r="41" spans="1:15" x14ac:dyDescent="0.25">
      <c r="A41" s="87"/>
      <c r="B41" s="88"/>
      <c r="C41" s="89"/>
      <c r="D41" s="124">
        <v>1975</v>
      </c>
      <c r="E41" s="133">
        <v>1991</v>
      </c>
      <c r="F41" s="133">
        <v>2000</v>
      </c>
      <c r="G41" s="133">
        <v>2005</v>
      </c>
      <c r="H41" s="133">
        <v>2010</v>
      </c>
      <c r="I41" s="133">
        <v>2013</v>
      </c>
      <c r="J41" s="126">
        <v>1975</v>
      </c>
      <c r="K41" s="134">
        <v>1991</v>
      </c>
      <c r="L41" s="134">
        <v>2000</v>
      </c>
      <c r="M41" s="134">
        <v>2005</v>
      </c>
      <c r="N41" s="134">
        <v>2010</v>
      </c>
      <c r="O41" s="134">
        <v>2013</v>
      </c>
    </row>
    <row r="42" spans="1:15" x14ac:dyDescent="0.25">
      <c r="A42" s="93" t="s">
        <v>8</v>
      </c>
      <c r="B42" s="94"/>
      <c r="C42" s="95">
        <v>1</v>
      </c>
      <c r="D42" s="135" t="s">
        <v>61</v>
      </c>
      <c r="E42" s="136">
        <v>1120</v>
      </c>
      <c r="F42" s="136">
        <v>1441</v>
      </c>
      <c r="G42" s="136">
        <v>1386</v>
      </c>
      <c r="H42" s="136">
        <v>1257</v>
      </c>
      <c r="I42" s="136">
        <v>1537</v>
      </c>
      <c r="J42" s="137" t="s">
        <v>61</v>
      </c>
      <c r="K42" s="138">
        <f t="shared" ref="K42:O48" si="6">(+E42/E$50)*100</f>
        <v>49.252418645558485</v>
      </c>
      <c r="L42" s="138">
        <f t="shared" si="6"/>
        <v>40.856251772044224</v>
      </c>
      <c r="M42" s="138">
        <f t="shared" si="6"/>
        <v>31.913423900529587</v>
      </c>
      <c r="N42" s="138">
        <f t="shared" si="6"/>
        <v>24.098926380368098</v>
      </c>
      <c r="O42" s="138">
        <f t="shared" si="6"/>
        <v>26.201841118308899</v>
      </c>
    </row>
    <row r="43" spans="1:15" x14ac:dyDescent="0.25">
      <c r="A43" s="100" t="s">
        <v>62</v>
      </c>
      <c r="B43" s="94"/>
      <c r="C43" s="95">
        <v>2</v>
      </c>
      <c r="D43" s="135" t="s">
        <v>61</v>
      </c>
      <c r="E43" s="136">
        <v>20</v>
      </c>
      <c r="F43" s="136">
        <v>38</v>
      </c>
      <c r="G43" s="136">
        <v>58</v>
      </c>
      <c r="H43" s="136">
        <v>88</v>
      </c>
      <c r="I43" s="136">
        <v>100</v>
      </c>
      <c r="J43" s="137" t="s">
        <v>61</v>
      </c>
      <c r="K43" s="138">
        <f t="shared" si="6"/>
        <v>0.87950747581354449</v>
      </c>
      <c r="L43" s="138">
        <f t="shared" si="6"/>
        <v>1.0774028919761838</v>
      </c>
      <c r="M43" s="138">
        <f t="shared" si="6"/>
        <v>1.335482385447847</v>
      </c>
      <c r="N43" s="138">
        <f t="shared" si="6"/>
        <v>1.6871165644171779</v>
      </c>
      <c r="O43" s="138">
        <f t="shared" si="6"/>
        <v>1.7047391749062395</v>
      </c>
    </row>
    <row r="44" spans="1:15" x14ac:dyDescent="0.25">
      <c r="A44" s="100" t="s">
        <v>63</v>
      </c>
      <c r="B44" s="94"/>
      <c r="C44" s="95">
        <v>3</v>
      </c>
      <c r="D44" s="135" t="s">
        <v>61</v>
      </c>
      <c r="E44" s="136">
        <v>81</v>
      </c>
      <c r="F44" s="136">
        <v>168</v>
      </c>
      <c r="G44" s="136">
        <v>233</v>
      </c>
      <c r="H44" s="136">
        <v>345</v>
      </c>
      <c r="I44" s="136">
        <v>413</v>
      </c>
      <c r="J44" s="137" t="s">
        <v>61</v>
      </c>
      <c r="K44" s="138">
        <f t="shared" si="6"/>
        <v>3.5620052770448551</v>
      </c>
      <c r="L44" s="138">
        <f t="shared" si="6"/>
        <v>4.7632548908420755</v>
      </c>
      <c r="M44" s="138">
        <f t="shared" si="6"/>
        <v>5.364955100161179</v>
      </c>
      <c r="N44" s="138">
        <f t="shared" si="6"/>
        <v>6.6142638036809824</v>
      </c>
      <c r="O44" s="138">
        <f t="shared" si="6"/>
        <v>7.0405727923627692</v>
      </c>
    </row>
    <row r="45" spans="1:15" x14ac:dyDescent="0.25">
      <c r="A45" s="100" t="s">
        <v>64</v>
      </c>
      <c r="B45" s="94"/>
      <c r="C45" s="95">
        <v>4</v>
      </c>
      <c r="D45" s="135" t="s">
        <v>61</v>
      </c>
      <c r="E45" s="139">
        <v>140</v>
      </c>
      <c r="F45" s="139">
        <v>288</v>
      </c>
      <c r="G45" s="139">
        <v>422</v>
      </c>
      <c r="H45" s="139">
        <v>560</v>
      </c>
      <c r="I45" s="139">
        <v>568</v>
      </c>
      <c r="J45" s="137" t="s">
        <v>61</v>
      </c>
      <c r="K45" s="138">
        <f t="shared" si="6"/>
        <v>6.1565523306948107</v>
      </c>
      <c r="L45" s="138">
        <f t="shared" si="6"/>
        <v>8.1655798128721298</v>
      </c>
      <c r="M45" s="138">
        <f t="shared" si="6"/>
        <v>9.7167856320515771</v>
      </c>
      <c r="N45" s="138">
        <f t="shared" si="6"/>
        <v>10.736196319018406</v>
      </c>
      <c r="O45" s="138">
        <f t="shared" si="6"/>
        <v>9.68291851346744</v>
      </c>
    </row>
    <row r="46" spans="1:15" x14ac:dyDescent="0.25">
      <c r="A46" s="100" t="s">
        <v>65</v>
      </c>
      <c r="B46" s="94"/>
      <c r="C46" s="95">
        <v>5</v>
      </c>
      <c r="D46" s="135" t="s">
        <v>61</v>
      </c>
      <c r="E46" s="139">
        <v>297</v>
      </c>
      <c r="F46" s="139">
        <v>553</v>
      </c>
      <c r="G46" s="139">
        <v>830</v>
      </c>
      <c r="H46" s="139">
        <v>1157</v>
      </c>
      <c r="I46" s="139">
        <v>1281</v>
      </c>
      <c r="J46" s="137" t="s">
        <v>61</v>
      </c>
      <c r="K46" s="138">
        <f t="shared" si="6"/>
        <v>13.060686015831136</v>
      </c>
      <c r="L46" s="138">
        <f t="shared" si="6"/>
        <v>15.679047349021833</v>
      </c>
      <c r="M46" s="138">
        <f t="shared" si="6"/>
        <v>19.111213446926087</v>
      </c>
      <c r="N46" s="138">
        <f t="shared" si="6"/>
        <v>22.18174846625767</v>
      </c>
      <c r="O46" s="138">
        <f t="shared" si="6"/>
        <v>21.837708830548927</v>
      </c>
    </row>
    <row r="47" spans="1:15" x14ac:dyDescent="0.25">
      <c r="A47" s="100" t="s">
        <v>66</v>
      </c>
      <c r="B47" s="94"/>
      <c r="C47" s="95">
        <v>6</v>
      </c>
      <c r="D47" s="135" t="s">
        <v>61</v>
      </c>
      <c r="E47" s="139">
        <v>102</v>
      </c>
      <c r="F47" s="139">
        <v>154</v>
      </c>
      <c r="G47" s="139">
        <v>234</v>
      </c>
      <c r="H47" s="139">
        <v>341</v>
      </c>
      <c r="I47" s="139">
        <v>364</v>
      </c>
      <c r="J47" s="137" t="s">
        <v>61</v>
      </c>
      <c r="K47" s="138">
        <f t="shared" si="6"/>
        <v>4.4854881266490763</v>
      </c>
      <c r="L47" s="138">
        <f t="shared" si="6"/>
        <v>4.3663169832719024</v>
      </c>
      <c r="M47" s="138">
        <f t="shared" si="6"/>
        <v>5.3879806585309691</v>
      </c>
      <c r="N47" s="138">
        <f t="shared" si="6"/>
        <v>6.5375766871165641</v>
      </c>
      <c r="O47" s="138">
        <f t="shared" si="6"/>
        <v>6.2052505966587113</v>
      </c>
    </row>
    <row r="48" spans="1:15" x14ac:dyDescent="0.25">
      <c r="A48" s="100" t="s">
        <v>67</v>
      </c>
      <c r="B48" s="94"/>
      <c r="C48" s="95">
        <v>7</v>
      </c>
      <c r="D48" s="135" t="s">
        <v>61</v>
      </c>
      <c r="E48" s="139">
        <v>514</v>
      </c>
      <c r="F48" s="139">
        <v>885</v>
      </c>
      <c r="G48" s="139">
        <v>1180</v>
      </c>
      <c r="H48" s="139">
        <v>1468</v>
      </c>
      <c r="I48" s="139">
        <v>1603</v>
      </c>
      <c r="J48" s="137" t="s">
        <v>61</v>
      </c>
      <c r="K48" s="138">
        <f t="shared" si="6"/>
        <v>22.603342128408091</v>
      </c>
      <c r="L48" s="138">
        <f t="shared" si="6"/>
        <v>25.092146299971645</v>
      </c>
      <c r="M48" s="138">
        <f t="shared" si="6"/>
        <v>27.170158876352751</v>
      </c>
      <c r="N48" s="138">
        <f t="shared" si="6"/>
        <v>28.144171779141104</v>
      </c>
      <c r="O48" s="138">
        <f t="shared" si="6"/>
        <v>27.326968973747018</v>
      </c>
    </row>
    <row r="49" spans="1:15" x14ac:dyDescent="0.25">
      <c r="A49" s="107" t="s">
        <v>69</v>
      </c>
      <c r="B49" s="108"/>
      <c r="C49" s="109"/>
      <c r="D49" s="140"/>
      <c r="E49" s="128"/>
      <c r="F49" s="128"/>
      <c r="G49" s="128"/>
      <c r="H49" s="128"/>
      <c r="I49" s="128"/>
      <c r="J49" s="141"/>
      <c r="K49" s="129"/>
      <c r="L49" s="129"/>
      <c r="M49" s="129"/>
      <c r="N49" s="129"/>
      <c r="O49" s="129"/>
    </row>
    <row r="50" spans="1:15" x14ac:dyDescent="0.25">
      <c r="A50" s="113" t="s">
        <v>70</v>
      </c>
      <c r="B50" s="114"/>
      <c r="C50" s="115"/>
      <c r="D50" s="142" t="s">
        <v>61</v>
      </c>
      <c r="E50" s="116">
        <f t="shared" ref="E50:I50" si="7">SUM(E42:E48)</f>
        <v>2274</v>
      </c>
      <c r="F50" s="116">
        <f t="shared" si="7"/>
        <v>3527</v>
      </c>
      <c r="G50" s="116">
        <f t="shared" si="7"/>
        <v>4343</v>
      </c>
      <c r="H50" s="116">
        <f t="shared" si="7"/>
        <v>5216</v>
      </c>
      <c r="I50" s="116">
        <f t="shared" si="7"/>
        <v>5866</v>
      </c>
      <c r="J50" s="143" t="s">
        <v>61</v>
      </c>
      <c r="K50" s="117">
        <f t="shared" ref="K50:O50" si="8">SUM(K42:K48)</f>
        <v>99.999999999999986</v>
      </c>
      <c r="L50" s="117">
        <f t="shared" si="8"/>
        <v>100</v>
      </c>
      <c r="M50" s="117">
        <f t="shared" si="8"/>
        <v>99.999999999999972</v>
      </c>
      <c r="N50" s="117">
        <f t="shared" si="8"/>
        <v>100</v>
      </c>
      <c r="O50" s="117">
        <f t="shared" si="8"/>
        <v>100.00000000000001</v>
      </c>
    </row>
    <row r="52" spans="1:15" s="77" customFormat="1" ht="46.05" customHeight="1" x14ac:dyDescent="0.25">
      <c r="A52" s="68" t="s">
        <v>56</v>
      </c>
      <c r="B52" s="69"/>
      <c r="C52" s="119"/>
      <c r="D52" s="144" t="s">
        <v>76</v>
      </c>
      <c r="E52" s="144"/>
      <c r="F52" s="144"/>
      <c r="G52" s="144"/>
      <c r="H52" s="144"/>
      <c r="I52" s="144"/>
      <c r="J52" s="145" t="s">
        <v>77</v>
      </c>
      <c r="K52" s="146"/>
      <c r="L52" s="146"/>
      <c r="M52" s="146"/>
      <c r="N52" s="146"/>
      <c r="O52" s="147"/>
    </row>
    <row r="53" spans="1:15" x14ac:dyDescent="0.25">
      <c r="A53" s="78"/>
      <c r="B53" s="79"/>
      <c r="C53" s="80"/>
      <c r="D53" s="148" t="s">
        <v>60</v>
      </c>
      <c r="E53" s="149"/>
      <c r="F53" s="149"/>
      <c r="G53" s="149"/>
      <c r="H53" s="149"/>
      <c r="I53" s="150"/>
      <c r="J53" s="148" t="s">
        <v>60</v>
      </c>
      <c r="K53" s="149"/>
      <c r="L53" s="149"/>
      <c r="M53" s="149"/>
      <c r="N53" s="149"/>
      <c r="O53" s="150"/>
    </row>
    <row r="54" spans="1:15" x14ac:dyDescent="0.25">
      <c r="A54" s="87"/>
      <c r="B54" s="88"/>
      <c r="C54" s="89"/>
      <c r="D54" s="126">
        <v>1975</v>
      </c>
      <c r="E54" s="134">
        <v>1991</v>
      </c>
      <c r="F54" s="134">
        <v>2000</v>
      </c>
      <c r="G54" s="134">
        <v>2005</v>
      </c>
      <c r="H54" s="134">
        <v>2010</v>
      </c>
      <c r="I54" s="134">
        <v>2013</v>
      </c>
      <c r="J54" s="126">
        <v>1975</v>
      </c>
      <c r="K54" s="134">
        <v>1991</v>
      </c>
      <c r="L54" s="134">
        <v>2000</v>
      </c>
      <c r="M54" s="134">
        <v>2005</v>
      </c>
      <c r="N54" s="134">
        <v>2010</v>
      </c>
      <c r="O54" s="134">
        <v>2013</v>
      </c>
    </row>
    <row r="55" spans="1:15" x14ac:dyDescent="0.25">
      <c r="A55" s="93" t="s">
        <v>8</v>
      </c>
      <c r="B55" s="94"/>
      <c r="C55" s="95">
        <v>1</v>
      </c>
      <c r="D55" s="137" t="s">
        <v>61</v>
      </c>
      <c r="E55" s="151">
        <f t="shared" ref="E55:I61" si="9">(E28*1000)/(E42*1000)</f>
        <v>682.86326245259829</v>
      </c>
      <c r="F55" s="151">
        <f t="shared" si="9"/>
        <v>1008.707976387571</v>
      </c>
      <c r="G55" s="151">
        <f t="shared" si="9"/>
        <v>1304.2450976231344</v>
      </c>
      <c r="H55" s="151">
        <f t="shared" si="9"/>
        <v>2070.1634353910581</v>
      </c>
      <c r="I55" s="151">
        <f t="shared" si="9"/>
        <v>1786.969517432801</v>
      </c>
      <c r="J55" s="137" t="s">
        <v>61</v>
      </c>
      <c r="K55" s="138">
        <f t="shared" ref="K55:O61" si="10">+E55/E$63</f>
        <v>0.21304393434877555</v>
      </c>
      <c r="L55" s="138">
        <f t="shared" si="10"/>
        <v>0.23342670331042101</v>
      </c>
      <c r="M55" s="138">
        <f t="shared" si="10"/>
        <v>0.30177729279629456</v>
      </c>
      <c r="N55" s="138">
        <f t="shared" si="10"/>
        <v>0.48544419144107398</v>
      </c>
      <c r="O55" s="138">
        <f t="shared" si="10"/>
        <v>0.50735182324238692</v>
      </c>
    </row>
    <row r="56" spans="1:15" x14ac:dyDescent="0.25">
      <c r="A56" s="100" t="s">
        <v>62</v>
      </c>
      <c r="B56" s="94"/>
      <c r="C56" s="95">
        <v>2</v>
      </c>
      <c r="D56" s="137" t="s">
        <v>61</v>
      </c>
      <c r="E56" s="151">
        <f t="shared" si="9"/>
        <v>122961.32966143031</v>
      </c>
      <c r="F56" s="151">
        <f t="shared" si="9"/>
        <v>176567.5696853555</v>
      </c>
      <c r="G56" s="151">
        <f t="shared" si="9"/>
        <v>108411.86783682364</v>
      </c>
      <c r="H56" s="151">
        <f t="shared" si="9"/>
        <v>55597.231091211906</v>
      </c>
      <c r="I56" s="151">
        <f t="shared" si="9"/>
        <v>41753.352456722088</v>
      </c>
      <c r="J56" s="137" t="s">
        <v>61</v>
      </c>
      <c r="K56" s="138">
        <f t="shared" si="10"/>
        <v>38.362241585146549</v>
      </c>
      <c r="L56" s="138">
        <f t="shared" si="10"/>
        <v>40.859779706301737</v>
      </c>
      <c r="M56" s="138">
        <f t="shared" si="10"/>
        <v>25.084426264977825</v>
      </c>
      <c r="N56" s="138">
        <f t="shared" si="10"/>
        <v>13.037305379870919</v>
      </c>
      <c r="O56" s="138">
        <f t="shared" si="10"/>
        <v>11.854505232877628</v>
      </c>
    </row>
    <row r="57" spans="1:15" x14ac:dyDescent="0.25">
      <c r="A57" s="100" t="s">
        <v>63</v>
      </c>
      <c r="B57" s="94"/>
      <c r="C57" s="95">
        <v>3</v>
      </c>
      <c r="D57" s="137" t="s">
        <v>61</v>
      </c>
      <c r="E57" s="151">
        <f t="shared" si="9"/>
        <v>3496.7541365876004</v>
      </c>
      <c r="F57" s="151">
        <f t="shared" si="9"/>
        <v>5291.499992082774</v>
      </c>
      <c r="G57" s="151">
        <f t="shared" si="9"/>
        <v>4645.0112401564247</v>
      </c>
      <c r="H57" s="151">
        <f t="shared" si="9"/>
        <v>4328.0758422528606</v>
      </c>
      <c r="I57" s="151">
        <f t="shared" si="9"/>
        <v>3409.2034417752297</v>
      </c>
      <c r="J57" s="137" t="s">
        <v>61</v>
      </c>
      <c r="K57" s="138">
        <f t="shared" si="10"/>
        <v>1.0909391377028288</v>
      </c>
      <c r="L57" s="138">
        <f t="shared" si="10"/>
        <v>1.2245143566153527</v>
      </c>
      <c r="M57" s="138">
        <f t="shared" si="10"/>
        <v>1.0747664833989719</v>
      </c>
      <c r="N57" s="138">
        <f t="shared" si="10"/>
        <v>1.0149146882894271</v>
      </c>
      <c r="O57" s="138">
        <f t="shared" si="10"/>
        <v>0.9679323374658112</v>
      </c>
    </row>
    <row r="58" spans="1:15" x14ac:dyDescent="0.25">
      <c r="A58" s="100" t="s">
        <v>64</v>
      </c>
      <c r="B58" s="94"/>
      <c r="C58" s="95">
        <v>4</v>
      </c>
      <c r="D58" s="137" t="s">
        <v>61</v>
      </c>
      <c r="E58" s="151">
        <f t="shared" si="9"/>
        <v>2595.1011562250019</v>
      </c>
      <c r="F58" s="151">
        <f t="shared" si="9"/>
        <v>1629.2092532900006</v>
      </c>
      <c r="G58" s="151">
        <f t="shared" si="9"/>
        <v>2020.3950408785329</v>
      </c>
      <c r="H58" s="151">
        <f t="shared" si="9"/>
        <v>2373.6482205724847</v>
      </c>
      <c r="I58" s="151">
        <f t="shared" si="9"/>
        <v>2018.7104106424267</v>
      </c>
      <c r="J58" s="137" t="s">
        <v>61</v>
      </c>
      <c r="K58" s="138">
        <f t="shared" si="10"/>
        <v>0.80963582426373237</v>
      </c>
      <c r="L58" s="138">
        <f t="shared" si="10"/>
        <v>0.37701788218257959</v>
      </c>
      <c r="M58" s="138">
        <f t="shared" si="10"/>
        <v>0.46748064986138055</v>
      </c>
      <c r="N58" s="138">
        <f t="shared" si="10"/>
        <v>0.55661003450371882</v>
      </c>
      <c r="O58" s="138">
        <f t="shared" si="10"/>
        <v>0.57314710600615371</v>
      </c>
    </row>
    <row r="59" spans="1:15" x14ac:dyDescent="0.25">
      <c r="A59" s="100" t="s">
        <v>65</v>
      </c>
      <c r="B59" s="94"/>
      <c r="C59" s="95">
        <v>5</v>
      </c>
      <c r="D59" s="137" t="s">
        <v>61</v>
      </c>
      <c r="E59" s="151">
        <f t="shared" si="9"/>
        <v>3085.4929865074882</v>
      </c>
      <c r="F59" s="151">
        <f t="shared" si="9"/>
        <v>3302.8119473431634</v>
      </c>
      <c r="G59" s="151">
        <f t="shared" si="9"/>
        <v>3982.3127574765081</v>
      </c>
      <c r="H59" s="151">
        <f t="shared" si="9"/>
        <v>3621.1173927558775</v>
      </c>
      <c r="I59" s="151">
        <f t="shared" si="9"/>
        <v>3008.9307991592914</v>
      </c>
      <c r="J59" s="137" t="s">
        <v>61</v>
      </c>
      <c r="K59" s="138">
        <f t="shared" si="10"/>
        <v>0.9626313222506081</v>
      </c>
      <c r="L59" s="138">
        <f t="shared" si="10"/>
        <v>0.76430892049014842</v>
      </c>
      <c r="M59" s="138">
        <f t="shared" si="10"/>
        <v>0.92143076880988439</v>
      </c>
      <c r="N59" s="138">
        <f t="shared" si="10"/>
        <v>0.84913605118695634</v>
      </c>
      <c r="O59" s="138">
        <f t="shared" si="10"/>
        <v>0.85428795067347663</v>
      </c>
    </row>
    <row r="60" spans="1:15" x14ac:dyDescent="0.25">
      <c r="A60" s="100" t="s">
        <v>66</v>
      </c>
      <c r="B60" s="94"/>
      <c r="C60" s="95">
        <v>6</v>
      </c>
      <c r="D60" s="137" t="s">
        <v>61</v>
      </c>
      <c r="E60" s="151">
        <f t="shared" si="9"/>
        <v>8962.3508458240885</v>
      </c>
      <c r="F60" s="151">
        <f t="shared" si="9"/>
        <v>8476.3943264335867</v>
      </c>
      <c r="G60" s="151">
        <f t="shared" si="9"/>
        <v>8820.916273562143</v>
      </c>
      <c r="H60" s="151">
        <f t="shared" si="9"/>
        <v>10113.566219266628</v>
      </c>
      <c r="I60" s="151">
        <f t="shared" si="9"/>
        <v>7890.5466428519512</v>
      </c>
      <c r="J60" s="137" t="s">
        <v>61</v>
      </c>
      <c r="K60" s="138">
        <f t="shared" si="10"/>
        <v>2.7961300456414313</v>
      </c>
      <c r="L60" s="138">
        <f t="shared" si="10"/>
        <v>1.9615357763546766</v>
      </c>
      <c r="M60" s="138">
        <f t="shared" si="10"/>
        <v>2.0409907906646714</v>
      </c>
      <c r="N60" s="138">
        <f t="shared" si="10"/>
        <v>2.3715866544470288</v>
      </c>
      <c r="O60" s="138">
        <f t="shared" si="10"/>
        <v>2.240263858211323</v>
      </c>
    </row>
    <row r="61" spans="1:15" x14ac:dyDescent="0.25">
      <c r="A61" s="100" t="s">
        <v>67</v>
      </c>
      <c r="B61" s="94"/>
      <c r="C61" s="95">
        <v>7</v>
      </c>
      <c r="D61" s="137" t="s">
        <v>61</v>
      </c>
      <c r="E61" s="151">
        <f t="shared" si="9"/>
        <v>3088.8080664461122</v>
      </c>
      <c r="F61" s="151">
        <f t="shared" si="9"/>
        <v>2924.4325868717788</v>
      </c>
      <c r="G61" s="151">
        <f t="shared" si="9"/>
        <v>2855.9680840165711</v>
      </c>
      <c r="H61" s="151">
        <f t="shared" si="9"/>
        <v>2920.9462141204367</v>
      </c>
      <c r="I61" s="151">
        <f t="shared" si="9"/>
        <v>2780.9108107220304</v>
      </c>
      <c r="J61" s="137" t="s">
        <v>61</v>
      </c>
      <c r="K61" s="138">
        <f t="shared" si="10"/>
        <v>0.96366558154033555</v>
      </c>
      <c r="L61" s="138">
        <f t="shared" si="10"/>
        <v>0.67674755606845527</v>
      </c>
      <c r="M61" s="138">
        <f t="shared" si="10"/>
        <v>0.66081622102917048</v>
      </c>
      <c r="N61" s="138">
        <f t="shared" si="10"/>
        <v>0.68494899915412077</v>
      </c>
      <c r="O61" s="138">
        <f t="shared" si="10"/>
        <v>0.78954909769318071</v>
      </c>
    </row>
    <row r="62" spans="1:15" s="154" customFormat="1" x14ac:dyDescent="0.25">
      <c r="A62" s="107" t="s">
        <v>69</v>
      </c>
      <c r="B62" s="108"/>
      <c r="C62" s="109"/>
      <c r="D62" s="141"/>
      <c r="E62" s="152"/>
      <c r="F62" s="152"/>
      <c r="G62" s="152"/>
      <c r="H62" s="152"/>
      <c r="I62" s="152"/>
      <c r="J62" s="141"/>
      <c r="K62" s="153"/>
      <c r="L62" s="153"/>
      <c r="M62" s="153"/>
      <c r="N62" s="153"/>
      <c r="O62" s="153"/>
    </row>
    <row r="63" spans="1:15" s="154" customFormat="1" x14ac:dyDescent="0.25">
      <c r="A63" s="113" t="s">
        <v>70</v>
      </c>
      <c r="B63" s="114"/>
      <c r="C63" s="115"/>
      <c r="D63" s="143" t="s">
        <v>61</v>
      </c>
      <c r="E63" s="155">
        <f>(E37*1000)/(E50*1000)</f>
        <v>3205.2696761348698</v>
      </c>
      <c r="F63" s="155">
        <f>(F37*1000)/(F50*1000)</f>
        <v>4321.3049838867282</v>
      </c>
      <c r="G63" s="155">
        <f>(G37*1000)/(G50*1000)</f>
        <v>4321.8795076921997</v>
      </c>
      <c r="H63" s="155">
        <f>(H37*1000)/(H50*1000)</f>
        <v>4264.4725632531263</v>
      </c>
      <c r="I63" s="155">
        <f>(I37*1000)/(I50*1000)</f>
        <v>3522.150577901989</v>
      </c>
      <c r="J63" s="143" t="s">
        <v>61</v>
      </c>
      <c r="K63" s="156">
        <f>+E63/E$63</f>
        <v>1</v>
      </c>
      <c r="L63" s="156">
        <f>+F63/F$63</f>
        <v>1</v>
      </c>
      <c r="M63" s="156">
        <f>+G63/G$63</f>
        <v>1</v>
      </c>
      <c r="N63" s="156">
        <f>+H63/H$63</f>
        <v>1</v>
      </c>
      <c r="O63" s="156">
        <f>+I63/I$63</f>
        <v>1</v>
      </c>
    </row>
    <row r="64" spans="1:15" x14ac:dyDescent="0.25">
      <c r="A64" s="157"/>
      <c r="B64" s="157"/>
      <c r="C64" s="157"/>
      <c r="D64" s="158"/>
      <c r="E64" s="159"/>
      <c r="F64" s="159"/>
      <c r="G64" s="159"/>
      <c r="H64" s="159"/>
      <c r="I64" s="159"/>
      <c r="J64" s="158"/>
      <c r="K64" s="160"/>
      <c r="L64" s="160"/>
      <c r="M64" s="160"/>
      <c r="N64" s="160"/>
      <c r="O64" s="160"/>
    </row>
    <row r="65" spans="1:15" x14ac:dyDescent="0.25">
      <c r="D65" s="161"/>
      <c r="E65" s="161"/>
      <c r="F65" s="161"/>
      <c r="G65" s="161"/>
      <c r="H65" s="161"/>
      <c r="J65" s="162">
        <v>22</v>
      </c>
      <c r="K65" s="162">
        <v>9</v>
      </c>
      <c r="L65" s="162">
        <v>5</v>
      </c>
      <c r="M65" s="162">
        <v>5</v>
      </c>
      <c r="N65" s="162">
        <v>3</v>
      </c>
      <c r="O65" s="163" t="s">
        <v>78</v>
      </c>
    </row>
    <row r="66" spans="1:15" s="77" customFormat="1" ht="28.05" customHeight="1" x14ac:dyDescent="0.25">
      <c r="A66" s="68" t="s">
        <v>56</v>
      </c>
      <c r="B66" s="69"/>
      <c r="C66" s="119"/>
      <c r="D66" s="164" t="s">
        <v>79</v>
      </c>
      <c r="E66" s="164"/>
      <c r="F66" s="164"/>
      <c r="G66" s="164"/>
      <c r="H66" s="164"/>
      <c r="I66" s="164"/>
      <c r="J66" s="165" t="s">
        <v>80</v>
      </c>
      <c r="K66" s="166"/>
      <c r="L66" s="166"/>
      <c r="M66" s="166"/>
      <c r="N66" s="167"/>
    </row>
    <row r="67" spans="1:15" x14ac:dyDescent="0.25">
      <c r="A67" s="78"/>
      <c r="B67" s="79"/>
      <c r="C67" s="168"/>
      <c r="D67" s="169" t="s">
        <v>60</v>
      </c>
      <c r="E67" s="169"/>
      <c r="F67" s="169"/>
      <c r="G67" s="169"/>
      <c r="H67" s="169"/>
      <c r="I67" s="169"/>
      <c r="J67" s="169" t="s">
        <v>60</v>
      </c>
      <c r="K67" s="169"/>
      <c r="L67" s="169"/>
      <c r="M67" s="169"/>
      <c r="N67" s="169"/>
    </row>
    <row r="68" spans="1:15" ht="24" x14ac:dyDescent="0.25">
      <c r="A68" s="87"/>
      <c r="B68" s="88"/>
      <c r="C68" s="89"/>
      <c r="D68" s="89"/>
      <c r="E68" s="134">
        <v>1991</v>
      </c>
      <c r="F68" s="134">
        <v>2000</v>
      </c>
      <c r="G68" s="134">
        <v>2005</v>
      </c>
      <c r="H68" s="134">
        <v>2010</v>
      </c>
      <c r="I68" s="134">
        <v>2013</v>
      </c>
      <c r="J68" s="170" t="s">
        <v>81</v>
      </c>
      <c r="K68" s="170" t="s">
        <v>82</v>
      </c>
      <c r="L68" s="170" t="s">
        <v>83</v>
      </c>
      <c r="M68" s="170" t="s">
        <v>84</v>
      </c>
      <c r="N68" s="170" t="s">
        <v>85</v>
      </c>
    </row>
    <row r="69" spans="1:15" x14ac:dyDescent="0.25">
      <c r="A69" s="93" t="s">
        <v>8</v>
      </c>
      <c r="B69" s="94"/>
      <c r="C69" s="95">
        <v>1</v>
      </c>
      <c r="D69" s="171"/>
      <c r="E69" s="172">
        <f t="shared" ref="E69:I75" si="11">(E55/$E55)*100</f>
        <v>100</v>
      </c>
      <c r="F69" s="173">
        <f t="shared" si="11"/>
        <v>147.71741750532252</v>
      </c>
      <c r="G69" s="173">
        <f t="shared" si="11"/>
        <v>190.99652439036726</v>
      </c>
      <c r="H69" s="173">
        <f t="shared" si="11"/>
        <v>303.1592925288993</v>
      </c>
      <c r="I69" s="173">
        <f t="shared" si="11"/>
        <v>261.68775151479838</v>
      </c>
      <c r="J69" s="174">
        <f t="shared" ref="J69:J75" si="12">EXP(LN(I55/E55)/J$65)-1</f>
        <v>4.4696535209198363E-2</v>
      </c>
      <c r="K69" s="174">
        <f t="shared" ref="K69:N75" si="13">EXP(LN(F55/E55)/K$65)-1</f>
        <v>4.4301123313509105E-2</v>
      </c>
      <c r="L69" s="174">
        <f t="shared" si="13"/>
        <v>5.2734247441468485E-2</v>
      </c>
      <c r="M69" s="174">
        <f t="shared" si="13"/>
        <v>9.6804147663091422E-2</v>
      </c>
      <c r="N69" s="174">
        <f t="shared" si="13"/>
        <v>-4.7852634166277053E-2</v>
      </c>
    </row>
    <row r="70" spans="1:15" x14ac:dyDescent="0.25">
      <c r="A70" s="100" t="s">
        <v>62</v>
      </c>
      <c r="B70" s="94"/>
      <c r="C70" s="95">
        <v>2</v>
      </c>
      <c r="D70" s="171"/>
      <c r="E70" s="172">
        <f t="shared" si="11"/>
        <v>100</v>
      </c>
      <c r="F70" s="173">
        <f t="shared" si="11"/>
        <v>143.59601524440902</v>
      </c>
      <c r="G70" s="173">
        <f t="shared" si="11"/>
        <v>88.167449177177815</v>
      </c>
      <c r="H70" s="173">
        <f t="shared" si="11"/>
        <v>45.215216234483577</v>
      </c>
      <c r="I70" s="173">
        <f t="shared" si="11"/>
        <v>33.956490688323292</v>
      </c>
      <c r="J70" s="174">
        <f t="shared" si="12"/>
        <v>-4.7909330418105411E-2</v>
      </c>
      <c r="K70" s="174">
        <f t="shared" si="13"/>
        <v>4.1022857667362578E-2</v>
      </c>
      <c r="L70" s="174">
        <f t="shared" si="13"/>
        <v>-9.2945927574793696E-2</v>
      </c>
      <c r="M70" s="174">
        <f t="shared" si="13"/>
        <v>-0.12502576001999144</v>
      </c>
      <c r="N70" s="174">
        <f t="shared" si="13"/>
        <v>-9.1037298124804655E-2</v>
      </c>
    </row>
    <row r="71" spans="1:15" x14ac:dyDescent="0.25">
      <c r="A71" s="100" t="s">
        <v>63</v>
      </c>
      <c r="B71" s="94"/>
      <c r="C71" s="95">
        <v>3</v>
      </c>
      <c r="D71" s="171"/>
      <c r="E71" s="172">
        <f t="shared" si="11"/>
        <v>100</v>
      </c>
      <c r="F71" s="173">
        <f t="shared" si="11"/>
        <v>151.3260522584703</v>
      </c>
      <c r="G71" s="173">
        <f t="shared" si="11"/>
        <v>132.83779924800149</v>
      </c>
      <c r="H71" s="173">
        <f t="shared" si="11"/>
        <v>123.77409658193834</v>
      </c>
      <c r="I71" s="173">
        <f t="shared" si="11"/>
        <v>97.496229606299707</v>
      </c>
      <c r="J71" s="174">
        <f t="shared" si="12"/>
        <v>-1.151903296597423E-3</v>
      </c>
      <c r="K71" s="174">
        <f t="shared" si="13"/>
        <v>4.7105429180651193E-2</v>
      </c>
      <c r="L71" s="174">
        <f t="shared" si="13"/>
        <v>-2.5724920949921848E-2</v>
      </c>
      <c r="M71" s="174">
        <f t="shared" si="13"/>
        <v>-1.4034727331651453E-2</v>
      </c>
      <c r="N71" s="174">
        <f t="shared" si="13"/>
        <v>-7.6466432556028918E-2</v>
      </c>
    </row>
    <row r="72" spans="1:15" x14ac:dyDescent="0.25">
      <c r="A72" s="100" t="s">
        <v>64</v>
      </c>
      <c r="B72" s="94"/>
      <c r="C72" s="95">
        <v>4</v>
      </c>
      <c r="D72" s="171"/>
      <c r="E72" s="172">
        <f t="shared" si="11"/>
        <v>100</v>
      </c>
      <c r="F72" s="173">
        <f t="shared" si="11"/>
        <v>62.78018293745248</v>
      </c>
      <c r="G72" s="173">
        <f t="shared" si="11"/>
        <v>77.854192158641212</v>
      </c>
      <c r="H72" s="173">
        <f t="shared" si="11"/>
        <v>91.466500829021385</v>
      </c>
      <c r="I72" s="173">
        <f t="shared" si="11"/>
        <v>77.789276375606505</v>
      </c>
      <c r="J72" s="174">
        <f t="shared" si="12"/>
        <v>-1.135174083839674E-2</v>
      </c>
      <c r="K72" s="174">
        <f t="shared" si="13"/>
        <v>-5.0410635402796333E-2</v>
      </c>
      <c r="L72" s="174">
        <f t="shared" si="13"/>
        <v>4.3979294209512299E-2</v>
      </c>
      <c r="M72" s="174">
        <f t="shared" si="13"/>
        <v>3.2751923313719011E-2</v>
      </c>
      <c r="N72" s="174">
        <f t="shared" si="13"/>
        <v>-5.2558169066165394E-2</v>
      </c>
    </row>
    <row r="73" spans="1:15" x14ac:dyDescent="0.25">
      <c r="A73" s="100" t="s">
        <v>65</v>
      </c>
      <c r="B73" s="94"/>
      <c r="C73" s="95">
        <v>5</v>
      </c>
      <c r="D73" s="171"/>
      <c r="E73" s="172">
        <f t="shared" si="11"/>
        <v>100</v>
      </c>
      <c r="F73" s="173">
        <f t="shared" si="11"/>
        <v>107.04324922422401</v>
      </c>
      <c r="G73" s="173">
        <f t="shared" si="11"/>
        <v>129.06568820252426</v>
      </c>
      <c r="H73" s="173">
        <f t="shared" si="11"/>
        <v>117.35944332366381</v>
      </c>
      <c r="I73" s="173">
        <f t="shared" si="11"/>
        <v>97.518640046080336</v>
      </c>
      <c r="J73" s="174">
        <f t="shared" si="12"/>
        <v>-1.1414683150889893E-3</v>
      </c>
      <c r="K73" s="174">
        <f t="shared" si="13"/>
        <v>7.5911976110423218E-3</v>
      </c>
      <c r="L73" s="174">
        <f t="shared" si="13"/>
        <v>3.81265629087435E-2</v>
      </c>
      <c r="M73" s="174">
        <f t="shared" si="13"/>
        <v>-1.8836355168858399E-2</v>
      </c>
      <c r="N73" s="174">
        <f t="shared" si="13"/>
        <v>-5.9865770842577715E-2</v>
      </c>
    </row>
    <row r="74" spans="1:15" x14ac:dyDescent="0.25">
      <c r="A74" s="100" t="s">
        <v>66</v>
      </c>
      <c r="B74" s="94"/>
      <c r="C74" s="95">
        <v>6</v>
      </c>
      <c r="D74" s="171"/>
      <c r="E74" s="172">
        <f t="shared" si="11"/>
        <v>100</v>
      </c>
      <c r="F74" s="173">
        <f t="shared" si="11"/>
        <v>94.577800760646085</v>
      </c>
      <c r="G74" s="173">
        <f t="shared" si="11"/>
        <v>98.42190319599186</v>
      </c>
      <c r="H74" s="173">
        <f t="shared" si="11"/>
        <v>112.8450157023136</v>
      </c>
      <c r="I74" s="173">
        <f t="shared" si="11"/>
        <v>88.041037207648117</v>
      </c>
      <c r="J74" s="174">
        <f t="shared" si="12"/>
        <v>-5.7726894583605137E-3</v>
      </c>
      <c r="K74" s="174">
        <f t="shared" si="13"/>
        <v>-6.1750115131380401E-3</v>
      </c>
      <c r="L74" s="174">
        <f t="shared" si="13"/>
        <v>7.9999476326262364E-3</v>
      </c>
      <c r="M74" s="174">
        <f t="shared" si="13"/>
        <v>2.7727847726188415E-2</v>
      </c>
      <c r="N74" s="174">
        <f t="shared" si="13"/>
        <v>-7.9407166643127303E-2</v>
      </c>
    </row>
    <row r="75" spans="1:15" x14ac:dyDescent="0.25">
      <c r="A75" s="100" t="s">
        <v>67</v>
      </c>
      <c r="B75" s="94"/>
      <c r="C75" s="95">
        <v>7</v>
      </c>
      <c r="D75" s="171"/>
      <c r="E75" s="172">
        <f t="shared" si="11"/>
        <v>100</v>
      </c>
      <c r="F75" s="173">
        <f t="shared" si="11"/>
        <v>94.678352424679503</v>
      </c>
      <c r="G75" s="173">
        <f t="shared" si="11"/>
        <v>92.461817716714279</v>
      </c>
      <c r="H75" s="173">
        <f t="shared" si="11"/>
        <v>94.565481288747989</v>
      </c>
      <c r="I75" s="173">
        <f t="shared" si="11"/>
        <v>90.03184240973772</v>
      </c>
      <c r="J75" s="174">
        <f t="shared" si="12"/>
        <v>-4.7616623363870847E-3</v>
      </c>
      <c r="K75" s="174">
        <f t="shared" si="13"/>
        <v>-6.0576671232522861E-3</v>
      </c>
      <c r="L75" s="174">
        <f t="shared" si="13"/>
        <v>-4.7267147814469279E-3</v>
      </c>
      <c r="M75" s="174">
        <f t="shared" si="13"/>
        <v>4.5094853384632927E-3</v>
      </c>
      <c r="N75" s="174">
        <f t="shared" si="13"/>
        <v>-1.6243004912204539E-2</v>
      </c>
    </row>
    <row r="76" spans="1:15" s="154" customFormat="1" x14ac:dyDescent="0.25">
      <c r="A76" s="107" t="s">
        <v>69</v>
      </c>
      <c r="B76" s="108"/>
      <c r="C76" s="109"/>
      <c r="D76" s="175"/>
      <c r="E76" s="176"/>
      <c r="F76" s="153"/>
      <c r="G76" s="153"/>
      <c r="H76" s="153"/>
      <c r="I76" s="153"/>
      <c r="J76" s="176"/>
      <c r="K76" s="177"/>
      <c r="L76" s="177"/>
      <c r="M76" s="177"/>
      <c r="N76" s="177"/>
    </row>
    <row r="77" spans="1:15" s="154" customFormat="1" x14ac:dyDescent="0.25">
      <c r="A77" s="113" t="s">
        <v>70</v>
      </c>
      <c r="B77" s="114"/>
      <c r="C77" s="115"/>
      <c r="D77" s="178"/>
      <c r="E77" s="179">
        <f>(E63/$E63)*100</f>
        <v>100</v>
      </c>
      <c r="F77" s="180">
        <f>(F63/$E63)*100</f>
        <v>134.81876473800011</v>
      </c>
      <c r="G77" s="180">
        <f>(G63/$E63)*100</f>
        <v>134.83668908956869</v>
      </c>
      <c r="H77" s="180">
        <f>(H63/$E63)*100</f>
        <v>133.04567147671378</v>
      </c>
      <c r="I77" s="180">
        <f>(I63/$E63)*100</f>
        <v>109.88624776649793</v>
      </c>
      <c r="J77" s="181">
        <f>EXP(LN(I63/E63)/J$65)-1</f>
        <v>4.2944463436935809E-3</v>
      </c>
      <c r="K77" s="181">
        <f>EXP(LN(F63/E63)/K$65)-1</f>
        <v>3.375281420305587E-2</v>
      </c>
      <c r="L77" s="181">
        <f>EXP(LN(G63/F63)/L$65)-1</f>
        <v>2.658887796802567E-5</v>
      </c>
      <c r="M77" s="181">
        <f>EXP(LN(H63/G63)/M$65)-1</f>
        <v>-2.6708014193815854E-3</v>
      </c>
      <c r="N77" s="181">
        <f>EXP(LN(I63/H63)/N$65)-1</f>
        <v>-6.1759451701253743E-2</v>
      </c>
    </row>
    <row r="78" spans="1:15" x14ac:dyDescent="0.25">
      <c r="I78" s="63" t="s">
        <v>86</v>
      </c>
      <c r="J78" s="182">
        <f>+I63-J101</f>
        <v>-7.2759576141834259E-12</v>
      </c>
      <c r="K78" s="182">
        <f>+F63-K88</f>
        <v>0</v>
      </c>
      <c r="L78" s="182">
        <f>+G63-L93</f>
        <v>0</v>
      </c>
      <c r="M78" s="182">
        <f>+H63-M98</f>
        <v>0</v>
      </c>
      <c r="N78" s="182">
        <f>+I63-N101</f>
        <v>0</v>
      </c>
    </row>
    <row r="79" spans="1:15" hidden="1" x14ac:dyDescent="0.25">
      <c r="I79" s="61">
        <v>1991</v>
      </c>
      <c r="J79" s="61"/>
      <c r="K79" s="61"/>
      <c r="L79" s="62"/>
      <c r="M79" s="61"/>
      <c r="N79" s="61"/>
    </row>
    <row r="80" spans="1:15" hidden="1" x14ac:dyDescent="0.25">
      <c r="I80" s="61">
        <f>+I79+1</f>
        <v>1992</v>
      </c>
      <c r="J80" s="183">
        <f>+E63*(1+J77)</f>
        <v>3219.034534776099</v>
      </c>
      <c r="K80" s="183">
        <f>+E63*(1+K77)</f>
        <v>3313.456547984139</v>
      </c>
      <c r="L80" s="62"/>
      <c r="M80" s="61"/>
      <c r="N80" s="61"/>
    </row>
    <row r="81" spans="9:14" hidden="1" x14ac:dyDescent="0.25">
      <c r="I81" s="61">
        <f t="shared" ref="I81:I101" si="14">+I80+1</f>
        <v>1993</v>
      </c>
      <c r="J81" s="183">
        <f>+J80*(1+$J$77)</f>
        <v>3232.8585058641916</v>
      </c>
      <c r="K81" s="183">
        <f>+K80*(1+$K$77)</f>
        <v>3425.2950312181465</v>
      </c>
      <c r="L81" s="62"/>
      <c r="M81" s="61"/>
      <c r="N81" s="61"/>
    </row>
    <row r="82" spans="9:14" hidden="1" x14ac:dyDescent="0.25">
      <c r="I82" s="61">
        <f t="shared" si="14"/>
        <v>1994</v>
      </c>
      <c r="J82" s="183">
        <f t="shared" ref="J82:J101" si="15">+J81*(1+$J$77)</f>
        <v>3246.7418432543786</v>
      </c>
      <c r="K82" s="183">
        <f t="shared" ref="K82:K88" si="16">+K81*(1+$K$77)</f>
        <v>3540.9083779975031</v>
      </c>
      <c r="L82" s="62"/>
      <c r="M82" s="61"/>
      <c r="N82" s="61"/>
    </row>
    <row r="83" spans="9:14" hidden="1" x14ac:dyDescent="0.25">
      <c r="I83" s="61">
        <f t="shared" si="14"/>
        <v>1995</v>
      </c>
      <c r="J83" s="183">
        <f t="shared" si="15"/>
        <v>3260.6848018920596</v>
      </c>
      <c r="K83" s="183">
        <f t="shared" si="16"/>
        <v>3660.4240005900965</v>
      </c>
      <c r="L83" s="62"/>
      <c r="M83" s="61"/>
      <c r="N83" s="61"/>
    </row>
    <row r="84" spans="9:14" hidden="1" x14ac:dyDescent="0.25">
      <c r="I84" s="61">
        <f t="shared" si="14"/>
        <v>1996</v>
      </c>
      <c r="J84" s="183">
        <f t="shared" si="15"/>
        <v>3274.687637817482</v>
      </c>
      <c r="K84" s="183">
        <f t="shared" si="16"/>
        <v>3783.9736117864204</v>
      </c>
      <c r="L84" s="62"/>
      <c r="M84" s="61"/>
      <c r="N84" s="61"/>
    </row>
    <row r="85" spans="9:14" hidden="1" x14ac:dyDescent="0.25">
      <c r="I85" s="61">
        <f t="shared" si="14"/>
        <v>1997</v>
      </c>
      <c r="J85" s="183">
        <f t="shared" si="15"/>
        <v>3288.750608170446</v>
      </c>
      <c r="K85" s="183">
        <f t="shared" si="16"/>
        <v>3911.6933700543136</v>
      </c>
      <c r="L85" s="62"/>
      <c r="M85" s="61"/>
      <c r="N85" s="61"/>
    </row>
    <row r="86" spans="9:14" hidden="1" x14ac:dyDescent="0.25">
      <c r="I86" s="61">
        <f t="shared" si="14"/>
        <v>1998</v>
      </c>
      <c r="J86" s="183">
        <f t="shared" si="15"/>
        <v>3302.8739711950234</v>
      </c>
      <c r="K86" s="183">
        <f t="shared" si="16"/>
        <v>4043.7240295930824</v>
      </c>
      <c r="L86" s="62"/>
      <c r="M86" s="61"/>
      <c r="N86" s="61"/>
    </row>
    <row r="87" spans="9:14" hidden="1" x14ac:dyDescent="0.25">
      <c r="I87" s="61">
        <f t="shared" si="14"/>
        <v>1999</v>
      </c>
      <c r="J87" s="183">
        <f t="shared" si="15"/>
        <v>3317.0579862443024</v>
      </c>
      <c r="K87" s="183">
        <f t="shared" si="16"/>
        <v>4180.2110954523705</v>
      </c>
      <c r="L87" s="62"/>
      <c r="M87" s="61"/>
      <c r="N87" s="61"/>
    </row>
    <row r="88" spans="9:14" hidden="1" x14ac:dyDescent="0.25">
      <c r="I88" s="61">
        <f t="shared" si="14"/>
        <v>2000</v>
      </c>
      <c r="J88" s="183">
        <f t="shared" si="15"/>
        <v>3331.3029137851486</v>
      </c>
      <c r="K88" s="183">
        <f t="shared" si="16"/>
        <v>4321.3049838867273</v>
      </c>
      <c r="L88" s="182"/>
      <c r="M88" s="61"/>
      <c r="N88" s="61"/>
    </row>
    <row r="89" spans="9:14" hidden="1" x14ac:dyDescent="0.25">
      <c r="I89" s="61">
        <f t="shared" si="14"/>
        <v>2001</v>
      </c>
      <c r="J89" s="183">
        <f t="shared" si="15"/>
        <v>3345.6090154029889</v>
      </c>
      <c r="K89" s="61"/>
      <c r="L89" s="183">
        <f>+F63*(1+L77)</f>
        <v>4321.419882537607</v>
      </c>
      <c r="M89" s="61"/>
      <c r="N89" s="61"/>
    </row>
    <row r="90" spans="9:14" hidden="1" x14ac:dyDescent="0.25">
      <c r="I90" s="61">
        <f t="shared" si="14"/>
        <v>2002</v>
      </c>
      <c r="J90" s="183">
        <f t="shared" si="15"/>
        <v>3359.9765538066144</v>
      </c>
      <c r="K90" s="61"/>
      <c r="L90" s="183">
        <f>+L89*(1+$L$77)</f>
        <v>4321.5347842435121</v>
      </c>
      <c r="M90" s="61"/>
      <c r="N90" s="61"/>
    </row>
    <row r="91" spans="9:14" hidden="1" x14ac:dyDescent="0.25">
      <c r="I91" s="61">
        <f t="shared" si="14"/>
        <v>2003</v>
      </c>
      <c r="J91" s="183">
        <f t="shared" si="15"/>
        <v>3374.4057928330053</v>
      </c>
      <c r="K91" s="61"/>
      <c r="L91" s="183">
        <f>+L90*(1+$L$77)</f>
        <v>4321.6496890045246</v>
      </c>
      <c r="M91" s="61"/>
      <c r="N91" s="61"/>
    </row>
    <row r="92" spans="9:14" hidden="1" x14ac:dyDescent="0.25">
      <c r="I92" s="61">
        <f t="shared" si="14"/>
        <v>2004</v>
      </c>
      <c r="J92" s="183">
        <f t="shared" si="15"/>
        <v>3388.8969974521756</v>
      </c>
      <c r="K92" s="61"/>
      <c r="L92" s="183">
        <f>+L91*(1+$L$77)</f>
        <v>4321.7645968207262</v>
      </c>
      <c r="M92" s="61"/>
      <c r="N92" s="61"/>
    </row>
    <row r="93" spans="9:14" hidden="1" x14ac:dyDescent="0.25">
      <c r="I93" s="61">
        <f t="shared" si="14"/>
        <v>2005</v>
      </c>
      <c r="J93" s="183">
        <f t="shared" si="15"/>
        <v>3403.4504337720382</v>
      </c>
      <c r="K93" s="61"/>
      <c r="L93" s="183">
        <f>+L92*(1+$L$77)</f>
        <v>4321.8795076921979</v>
      </c>
      <c r="M93" s="182"/>
      <c r="N93" s="61"/>
    </row>
    <row r="94" spans="9:14" hidden="1" x14ac:dyDescent="0.25">
      <c r="I94" s="61">
        <f t="shared" si="14"/>
        <v>2006</v>
      </c>
      <c r="J94" s="183">
        <f t="shared" si="15"/>
        <v>3418.066369043293</v>
      </c>
      <c r="K94" s="61"/>
      <c r="L94" s="62"/>
      <c r="M94" s="183">
        <f>+G63*(1+M77)</f>
        <v>4310.3366257686594</v>
      </c>
      <c r="N94" s="183"/>
    </row>
    <row r="95" spans="9:14" hidden="1" x14ac:dyDescent="0.25">
      <c r="I95" s="61">
        <f t="shared" si="14"/>
        <v>2007</v>
      </c>
      <c r="J95" s="183">
        <f t="shared" si="15"/>
        <v>3432.745071664333</v>
      </c>
      <c r="K95" s="61"/>
      <c r="L95" s="62"/>
      <c r="M95" s="183">
        <f>+M94*(1+$M$77)</f>
        <v>4298.8245725905435</v>
      </c>
      <c r="N95" s="183"/>
    </row>
    <row r="96" spans="9:14" hidden="1" x14ac:dyDescent="0.25">
      <c r="I96" s="61">
        <f t="shared" si="14"/>
        <v>2008</v>
      </c>
      <c r="J96" s="183">
        <f t="shared" si="15"/>
        <v>3447.4868111861738</v>
      </c>
      <c r="K96" s="61"/>
      <c r="L96" s="62"/>
      <c r="M96" s="183">
        <f>+M95*(1+$M$77)</f>
        <v>4287.3432658203965</v>
      </c>
      <c r="N96" s="183"/>
    </row>
    <row r="97" spans="9:14" hidden="1" x14ac:dyDescent="0.25">
      <c r="I97" s="61">
        <f t="shared" si="14"/>
        <v>2009</v>
      </c>
      <c r="J97" s="183">
        <f t="shared" si="15"/>
        <v>3462.2918583174041</v>
      </c>
      <c r="K97" s="61"/>
      <c r="L97" s="62"/>
      <c r="M97" s="183">
        <f>+M96*(1+$M$77)</f>
        <v>4275.8926233406673</v>
      </c>
      <c r="N97" s="183"/>
    </row>
    <row r="98" spans="9:14" hidden="1" x14ac:dyDescent="0.25">
      <c r="I98" s="61">
        <f t="shared" si="14"/>
        <v>2010</v>
      </c>
      <c r="J98" s="183">
        <f t="shared" si="15"/>
        <v>3477.1604849291552</v>
      </c>
      <c r="K98" s="61"/>
      <c r="L98" s="62"/>
      <c r="M98" s="183">
        <f>+M97*(1+$M$77)</f>
        <v>4264.4725632531263</v>
      </c>
      <c r="N98" s="183"/>
    </row>
    <row r="99" spans="9:14" hidden="1" x14ac:dyDescent="0.25">
      <c r="I99" s="61">
        <f t="shared" si="14"/>
        <v>2011</v>
      </c>
      <c r="J99" s="183">
        <f t="shared" si="15"/>
        <v>3492.0929640600953</v>
      </c>
      <c r="K99" s="61"/>
      <c r="L99" s="62"/>
      <c r="M99" s="183"/>
      <c r="N99" s="183">
        <f>+H63*(1+N77)</f>
        <v>4001.101075951573</v>
      </c>
    </row>
    <row r="100" spans="9:14" hidden="1" x14ac:dyDescent="0.25">
      <c r="I100" s="61">
        <f t="shared" si="14"/>
        <v>2012</v>
      </c>
      <c r="J100" s="183">
        <f t="shared" si="15"/>
        <v>3507.0895699214411</v>
      </c>
      <c r="K100" s="61"/>
      <c r="L100" s="62"/>
      <c r="M100" s="183"/>
      <c r="N100" s="183">
        <f>+N99*(1+$N$77)</f>
        <v>3753.9952672995073</v>
      </c>
    </row>
    <row r="101" spans="9:14" hidden="1" x14ac:dyDescent="0.25">
      <c r="I101" s="61">
        <f t="shared" si="14"/>
        <v>2013</v>
      </c>
      <c r="J101" s="183">
        <f t="shared" si="15"/>
        <v>3522.1505779019963</v>
      </c>
      <c r="K101" s="182"/>
      <c r="L101" s="62"/>
      <c r="M101" s="183"/>
      <c r="N101" s="183">
        <f>+N100*(1+$N$77)</f>
        <v>3522.1505779019881</v>
      </c>
    </row>
  </sheetData>
  <mergeCells count="82">
    <mergeCell ref="A76:B76"/>
    <mergeCell ref="A77:B77"/>
    <mergeCell ref="A70:B70"/>
    <mergeCell ref="A71:B71"/>
    <mergeCell ref="A72:B72"/>
    <mergeCell ref="A73:B73"/>
    <mergeCell ref="A74:B74"/>
    <mergeCell ref="A75:B75"/>
    <mergeCell ref="J66:N66"/>
    <mergeCell ref="A67:B67"/>
    <mergeCell ref="D67:I67"/>
    <mergeCell ref="J67:N67"/>
    <mergeCell ref="A68:B68"/>
    <mergeCell ref="A69:B69"/>
    <mergeCell ref="A60:B60"/>
    <mergeCell ref="A61:B61"/>
    <mergeCell ref="A62:B62"/>
    <mergeCell ref="A63:B63"/>
    <mergeCell ref="A66:B66"/>
    <mergeCell ref="D66:I66"/>
    <mergeCell ref="A54:B54"/>
    <mergeCell ref="A55:B55"/>
    <mergeCell ref="A56:B56"/>
    <mergeCell ref="A57:B57"/>
    <mergeCell ref="A58:B58"/>
    <mergeCell ref="A59:B59"/>
    <mergeCell ref="A49:B49"/>
    <mergeCell ref="A50:B50"/>
    <mergeCell ref="A52:B52"/>
    <mergeCell ref="D52:I52"/>
    <mergeCell ref="J52:O52"/>
    <mergeCell ref="A53:B53"/>
    <mergeCell ref="D53:I53"/>
    <mergeCell ref="J53:O53"/>
    <mergeCell ref="A43:B43"/>
    <mergeCell ref="A44:B44"/>
    <mergeCell ref="A45:B45"/>
    <mergeCell ref="A46:B46"/>
    <mergeCell ref="A47:B47"/>
    <mergeCell ref="A48:B48"/>
    <mergeCell ref="J39:O39"/>
    <mergeCell ref="A40:B40"/>
    <mergeCell ref="D40:I40"/>
    <mergeCell ref="J40:O40"/>
    <mergeCell ref="A41:B41"/>
    <mergeCell ref="A42:B42"/>
    <mergeCell ref="A34:B34"/>
    <mergeCell ref="A35:B35"/>
    <mergeCell ref="A36:B36"/>
    <mergeCell ref="A37:B37"/>
    <mergeCell ref="A39:B39"/>
    <mergeCell ref="D39:I39"/>
    <mergeCell ref="A28:B28"/>
    <mergeCell ref="A29:B29"/>
    <mergeCell ref="A30:B30"/>
    <mergeCell ref="A31:B31"/>
    <mergeCell ref="A32:B32"/>
    <mergeCell ref="A33:B33"/>
    <mergeCell ref="D25:I25"/>
    <mergeCell ref="J25:O25"/>
    <mergeCell ref="A26:B26"/>
    <mergeCell ref="D26:I26"/>
    <mergeCell ref="J26:O26"/>
    <mergeCell ref="A27:B27"/>
    <mergeCell ref="A19:B19"/>
    <mergeCell ref="A20:B20"/>
    <mergeCell ref="A21:B21"/>
    <mergeCell ref="A22:B22"/>
    <mergeCell ref="A23:B23"/>
    <mergeCell ref="A25:B25"/>
    <mergeCell ref="A13:B13"/>
    <mergeCell ref="A14:B14"/>
    <mergeCell ref="A15:B15"/>
    <mergeCell ref="A16:B16"/>
    <mergeCell ref="A17:B17"/>
    <mergeCell ref="A18:B18"/>
    <mergeCell ref="A11:B11"/>
    <mergeCell ref="D11:I11"/>
    <mergeCell ref="J11:O11"/>
    <mergeCell ref="A12:B12"/>
    <mergeCell ref="D12:I12"/>
    <mergeCell ref="J12:O12"/>
  </mergeCells>
  <hyperlinks>
    <hyperlink ref="D12" r:id="rId1"/>
    <hyperlink ref="D26" r:id="rId2"/>
    <hyperlink ref="D40:I40" r:id="rId3" display="http://www.ilo.org/global/research/global-reports/weso/2015/lang--en/index.ht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5"/>
  <sheetViews>
    <sheetView showGridLines="0" topLeftCell="C46" workbookViewId="0"/>
  </sheetViews>
  <sheetFormatPr defaultRowHeight="12" x14ac:dyDescent="0.25"/>
  <cols>
    <col min="1" max="1" width="42.28515625" customWidth="1"/>
    <col min="4" max="5" width="11.140625" bestFit="1" customWidth="1"/>
  </cols>
  <sheetData>
    <row r="1" spans="1:16" ht="14.4" x14ac:dyDescent="0.25">
      <c r="A1" s="184" t="s">
        <v>87</v>
      </c>
      <c r="B1" s="185"/>
      <c r="C1" s="185"/>
      <c r="D1" s="185"/>
      <c r="E1" s="185"/>
      <c r="F1" s="185"/>
      <c r="G1" s="185"/>
      <c r="H1" s="186"/>
      <c r="I1" s="186"/>
      <c r="J1" s="186"/>
      <c r="K1" s="187"/>
      <c r="L1" s="186"/>
      <c r="M1" s="186"/>
      <c r="N1" s="186"/>
      <c r="O1" s="186"/>
      <c r="P1" s="186"/>
    </row>
    <row r="2" spans="1:16" x14ac:dyDescent="0.25">
      <c r="A2" s="34" t="s">
        <v>88</v>
      </c>
      <c r="B2" s="185"/>
      <c r="C2" s="185"/>
      <c r="D2" s="185"/>
      <c r="E2" s="185"/>
      <c r="F2" s="185"/>
      <c r="G2" s="185"/>
      <c r="H2" s="186"/>
      <c r="I2" s="186"/>
      <c r="J2" s="186"/>
      <c r="K2" s="187"/>
      <c r="L2" s="186"/>
      <c r="M2" s="186"/>
      <c r="N2" s="186"/>
      <c r="O2" s="186"/>
      <c r="P2" s="186"/>
    </row>
    <row r="3" spans="1:16" x14ac:dyDescent="0.25">
      <c r="A3" s="188" t="s">
        <v>89</v>
      </c>
      <c r="B3" s="186"/>
      <c r="C3" s="186"/>
      <c r="D3" s="186"/>
      <c r="E3" s="186"/>
      <c r="F3" s="186"/>
      <c r="G3" s="186"/>
      <c r="H3" s="186"/>
      <c r="I3" s="186"/>
      <c r="J3" s="186"/>
      <c r="K3" s="187"/>
      <c r="L3" s="186"/>
      <c r="M3" s="186"/>
      <c r="N3" s="186"/>
      <c r="O3" s="186"/>
      <c r="P3" s="186"/>
    </row>
    <row r="4" spans="1:16" ht="30.6" x14ac:dyDescent="0.25">
      <c r="A4" s="189" t="s">
        <v>82</v>
      </c>
      <c r="B4" s="190" t="s">
        <v>90</v>
      </c>
      <c r="C4" s="191" t="s">
        <v>91</v>
      </c>
      <c r="D4" s="192" t="s">
        <v>92</v>
      </c>
      <c r="E4" s="193"/>
      <c r="F4" s="192" t="s">
        <v>93</v>
      </c>
      <c r="G4" s="193"/>
      <c r="H4" s="194"/>
      <c r="I4" s="194"/>
      <c r="J4" s="194"/>
      <c r="K4" s="195"/>
      <c r="L4" s="194"/>
      <c r="M4" s="194"/>
      <c r="N4" s="194"/>
      <c r="O4" s="194"/>
      <c r="P4" s="194"/>
    </row>
    <row r="5" spans="1:16" ht="24" x14ac:dyDescent="0.25">
      <c r="A5" s="196"/>
      <c r="B5" s="197" t="s">
        <v>82</v>
      </c>
      <c r="C5" s="198" t="s">
        <v>94</v>
      </c>
      <c r="D5" s="199" t="s">
        <v>95</v>
      </c>
      <c r="E5" s="199" t="s">
        <v>94</v>
      </c>
      <c r="F5" s="199" t="s">
        <v>95</v>
      </c>
      <c r="G5" s="199" t="s">
        <v>94</v>
      </c>
      <c r="H5" s="200"/>
      <c r="I5" s="200"/>
      <c r="J5" s="200"/>
      <c r="K5" s="201"/>
      <c r="L5" s="200"/>
      <c r="M5" s="200"/>
      <c r="N5" s="200"/>
      <c r="O5" s="200"/>
      <c r="P5" s="200"/>
    </row>
    <row r="6" spans="1:16" x14ac:dyDescent="0.25">
      <c r="A6" s="202" t="s">
        <v>8</v>
      </c>
      <c r="B6" s="203">
        <f t="shared" ref="B6:B13" si="0">+G6-F6</f>
        <v>-8.3961668735142609</v>
      </c>
      <c r="C6" s="204">
        <f>+'GVA &amp; labour productivity'!L55</f>
        <v>0.23342670331042101</v>
      </c>
      <c r="D6" s="205">
        <f>+'GVA &amp; labour productivity'!E42</f>
        <v>1120</v>
      </c>
      <c r="E6" s="205">
        <f>+'GVA &amp; labour productivity'!F42</f>
        <v>1441</v>
      </c>
      <c r="F6" s="204">
        <f>+'GVA &amp; labour productivity'!K42</f>
        <v>49.252418645558485</v>
      </c>
      <c r="G6" s="204">
        <f>+'GVA &amp; labour productivity'!L42</f>
        <v>40.856251772044224</v>
      </c>
      <c r="H6" s="186"/>
      <c r="I6" s="186"/>
      <c r="J6" s="186"/>
      <c r="K6" s="187"/>
      <c r="L6" s="186"/>
      <c r="M6" s="186"/>
      <c r="N6" s="186"/>
      <c r="O6" s="186"/>
      <c r="P6" s="186"/>
    </row>
    <row r="7" spans="1:16" x14ac:dyDescent="0.25">
      <c r="A7" s="202" t="s">
        <v>96</v>
      </c>
      <c r="B7" s="203">
        <f t="shared" si="0"/>
        <v>0.19789541616263928</v>
      </c>
      <c r="C7" s="204">
        <f>+'GVA &amp; labour productivity'!L56</f>
        <v>40.859779706301737</v>
      </c>
      <c r="D7" s="205">
        <f>+'GVA &amp; labour productivity'!E43</f>
        <v>20</v>
      </c>
      <c r="E7" s="205">
        <f>+'GVA &amp; labour productivity'!F43</f>
        <v>38</v>
      </c>
      <c r="F7" s="204">
        <f>+'GVA &amp; labour productivity'!K43</f>
        <v>0.87950747581354449</v>
      </c>
      <c r="G7" s="204">
        <f>+'GVA &amp; labour productivity'!L43</f>
        <v>1.0774028919761838</v>
      </c>
      <c r="H7" s="186"/>
      <c r="I7" s="186"/>
      <c r="J7" s="186"/>
      <c r="K7" s="187"/>
      <c r="L7" s="186"/>
      <c r="M7" s="186"/>
      <c r="N7" s="186"/>
      <c r="O7" s="186"/>
      <c r="P7" s="186"/>
    </row>
    <row r="8" spans="1:16" x14ac:dyDescent="0.25">
      <c r="A8" s="202" t="s">
        <v>63</v>
      </c>
      <c r="B8" s="203">
        <f t="shared" si="0"/>
        <v>1.2012496137972204</v>
      </c>
      <c r="C8" s="204">
        <f>+'GVA &amp; labour productivity'!L57</f>
        <v>1.2245143566153527</v>
      </c>
      <c r="D8" s="205">
        <f>+'GVA &amp; labour productivity'!E44</f>
        <v>81</v>
      </c>
      <c r="E8" s="205">
        <f>+'GVA &amp; labour productivity'!F44</f>
        <v>168</v>
      </c>
      <c r="F8" s="204">
        <f>+'GVA &amp; labour productivity'!K44</f>
        <v>3.5620052770448551</v>
      </c>
      <c r="G8" s="204">
        <f>+'GVA &amp; labour productivity'!L44</f>
        <v>4.7632548908420755</v>
      </c>
      <c r="H8" s="186"/>
      <c r="I8" s="186"/>
      <c r="J8" s="186"/>
      <c r="K8" s="187"/>
      <c r="L8" s="186"/>
      <c r="M8" s="186"/>
      <c r="N8" s="186"/>
      <c r="O8" s="186"/>
      <c r="P8" s="186"/>
    </row>
    <row r="9" spans="1:16" x14ac:dyDescent="0.25">
      <c r="A9" s="202" t="s">
        <v>64</v>
      </c>
      <c r="B9" s="203">
        <f t="shared" si="0"/>
        <v>2.0090274821773191</v>
      </c>
      <c r="C9" s="204">
        <f>+'GVA &amp; labour productivity'!L58</f>
        <v>0.37701788218257959</v>
      </c>
      <c r="D9" s="205">
        <f>+'GVA &amp; labour productivity'!E45</f>
        <v>140</v>
      </c>
      <c r="E9" s="205">
        <f>+'GVA &amp; labour productivity'!F45</f>
        <v>288</v>
      </c>
      <c r="F9" s="204">
        <f>+'GVA &amp; labour productivity'!K45</f>
        <v>6.1565523306948107</v>
      </c>
      <c r="G9" s="204">
        <f>+'GVA &amp; labour productivity'!L45</f>
        <v>8.1655798128721298</v>
      </c>
      <c r="H9" s="186"/>
      <c r="I9" s="186"/>
      <c r="J9" s="186"/>
      <c r="K9" s="187"/>
      <c r="L9" s="186"/>
      <c r="M9" s="186"/>
      <c r="N9" s="186"/>
      <c r="O9" s="186"/>
      <c r="P9" s="186"/>
    </row>
    <row r="10" spans="1:16" x14ac:dyDescent="0.25">
      <c r="A10" s="202" t="s">
        <v>65</v>
      </c>
      <c r="B10" s="203">
        <f t="shared" si="0"/>
        <v>2.6183613331906965</v>
      </c>
      <c r="C10" s="204">
        <f>+'GVA &amp; labour productivity'!L59</f>
        <v>0.76430892049014842</v>
      </c>
      <c r="D10" s="205">
        <f>+'GVA &amp; labour productivity'!E46</f>
        <v>297</v>
      </c>
      <c r="E10" s="205">
        <f>+'GVA &amp; labour productivity'!F46</f>
        <v>553</v>
      </c>
      <c r="F10" s="204">
        <f>+'GVA &amp; labour productivity'!K46</f>
        <v>13.060686015831136</v>
      </c>
      <c r="G10" s="204">
        <f>+'GVA &amp; labour productivity'!L46</f>
        <v>15.679047349021833</v>
      </c>
      <c r="H10" s="186"/>
      <c r="I10" s="186"/>
      <c r="J10" s="186"/>
      <c r="K10" s="187"/>
      <c r="L10" s="186"/>
      <c r="M10" s="186"/>
      <c r="N10" s="186"/>
      <c r="O10" s="186"/>
      <c r="P10" s="186"/>
    </row>
    <row r="11" spans="1:16" x14ac:dyDescent="0.25">
      <c r="A11" s="206" t="s">
        <v>66</v>
      </c>
      <c r="B11" s="203">
        <f t="shared" si="0"/>
        <v>-0.11917114337717383</v>
      </c>
      <c r="C11" s="204">
        <f>+'GVA &amp; labour productivity'!L60</f>
        <v>1.9615357763546766</v>
      </c>
      <c r="D11" s="205">
        <f>+'GVA &amp; labour productivity'!E47</f>
        <v>102</v>
      </c>
      <c r="E11" s="205">
        <f>+'GVA &amp; labour productivity'!F47</f>
        <v>154</v>
      </c>
      <c r="F11" s="204">
        <f>+'GVA &amp; labour productivity'!K47</f>
        <v>4.4854881266490763</v>
      </c>
      <c r="G11" s="204">
        <f>+'GVA &amp; labour productivity'!L47</f>
        <v>4.3663169832719024</v>
      </c>
      <c r="H11" s="186"/>
      <c r="I11" s="186"/>
      <c r="J11" s="186"/>
      <c r="K11" s="187"/>
      <c r="L11" s="186"/>
      <c r="M11" s="186"/>
      <c r="N11" s="186"/>
      <c r="O11" s="186"/>
      <c r="P11" s="186"/>
    </row>
    <row r="12" spans="1:16" x14ac:dyDescent="0.25">
      <c r="A12" s="202" t="s">
        <v>67</v>
      </c>
      <c r="B12" s="203">
        <f t="shared" si="0"/>
        <v>2.4888041715635545</v>
      </c>
      <c r="C12" s="204">
        <f>+'GVA &amp; labour productivity'!L61</f>
        <v>0.67674755606845527</v>
      </c>
      <c r="D12" s="205">
        <f>+'GVA &amp; labour productivity'!E48</f>
        <v>514</v>
      </c>
      <c r="E12" s="205">
        <f>+'GVA &amp; labour productivity'!F48</f>
        <v>885</v>
      </c>
      <c r="F12" s="204">
        <f>+'GVA &amp; labour productivity'!K48</f>
        <v>22.603342128408091</v>
      </c>
      <c r="G12" s="204">
        <f>+'GVA &amp; labour productivity'!L48</f>
        <v>25.092146299971645</v>
      </c>
      <c r="H12" s="186"/>
      <c r="I12" s="186"/>
      <c r="J12" s="186"/>
      <c r="K12" s="187"/>
      <c r="L12" s="186"/>
      <c r="M12" s="186"/>
      <c r="N12" s="186"/>
      <c r="O12" s="186"/>
      <c r="P12" s="186"/>
    </row>
    <row r="13" spans="1:16" x14ac:dyDescent="0.25">
      <c r="A13" s="207" t="s">
        <v>97</v>
      </c>
      <c r="B13" s="208">
        <f t="shared" si="0"/>
        <v>0</v>
      </c>
      <c r="C13" s="209">
        <f>+'GVA &amp; labour productivity'!L63</f>
        <v>1</v>
      </c>
      <c r="D13" s="210">
        <f>+'GVA &amp; labour productivity'!E50</f>
        <v>2274</v>
      </c>
      <c r="E13" s="210">
        <f>+'GVA &amp; labour productivity'!F50</f>
        <v>3527</v>
      </c>
      <c r="F13" s="209">
        <f>+'GVA &amp; labour productivity'!K50</f>
        <v>99.999999999999986</v>
      </c>
      <c r="G13" s="209">
        <f>+'GVA &amp; labour productivity'!L50</f>
        <v>100</v>
      </c>
      <c r="H13" s="211"/>
      <c r="I13" s="211"/>
      <c r="J13" s="211"/>
      <c r="K13" s="212"/>
      <c r="L13" s="211"/>
      <c r="M13" s="211"/>
      <c r="N13" s="211"/>
      <c r="O13" s="211"/>
      <c r="P13" s="211"/>
    </row>
    <row r="14" spans="1:16" x14ac:dyDescent="0.25">
      <c r="A14" s="213" t="s">
        <v>98</v>
      </c>
      <c r="B14" s="214"/>
      <c r="C14" s="214"/>
      <c r="D14" s="215">
        <f>SUM(D6:D12)</f>
        <v>2274</v>
      </c>
      <c r="E14" s="215">
        <f>SUM(E6:E12)</f>
        <v>3527</v>
      </c>
      <c r="F14" s="216">
        <f>SUM(F6:F12)</f>
        <v>99.999999999999986</v>
      </c>
      <c r="G14" s="216">
        <f>SUM(G6:G12)</f>
        <v>100</v>
      </c>
      <c r="H14" s="217"/>
      <c r="I14" s="217"/>
      <c r="J14" s="217"/>
      <c r="K14" s="218"/>
      <c r="L14" s="217"/>
      <c r="M14" s="217"/>
      <c r="N14" s="217"/>
      <c r="O14" s="217"/>
      <c r="P14" s="217"/>
    </row>
    <row r="15" spans="1:16" x14ac:dyDescent="0.25">
      <c r="A15" s="213"/>
      <c r="B15" s="219"/>
      <c r="C15" s="219"/>
      <c r="D15" s="220"/>
      <c r="E15" s="220"/>
      <c r="F15" s="221"/>
      <c r="G15" s="221"/>
      <c r="H15" s="217"/>
      <c r="I15" s="217"/>
      <c r="J15" s="217"/>
      <c r="K15" s="218"/>
      <c r="L15" s="217"/>
      <c r="M15" s="217"/>
      <c r="N15" s="217"/>
      <c r="O15" s="217"/>
      <c r="P15" s="217"/>
    </row>
    <row r="16" spans="1:16" x14ac:dyDescent="0.25">
      <c r="A16" s="213"/>
      <c r="B16" s="219"/>
      <c r="C16" s="219"/>
      <c r="D16" s="220"/>
      <c r="E16" s="220"/>
      <c r="F16" s="221"/>
      <c r="G16" s="221"/>
      <c r="H16" s="217"/>
      <c r="I16" s="217"/>
      <c r="J16" s="217"/>
      <c r="K16" s="218"/>
      <c r="L16" s="217"/>
      <c r="M16" s="217"/>
      <c r="N16" s="217"/>
      <c r="O16" s="217"/>
      <c r="P16" s="217"/>
    </row>
    <row r="17" spans="1:16" x14ac:dyDescent="0.25">
      <c r="A17" s="213"/>
      <c r="B17" s="219"/>
      <c r="C17" s="219"/>
      <c r="D17" s="220"/>
      <c r="E17" s="220"/>
      <c r="F17" s="221"/>
      <c r="G17" s="221"/>
      <c r="H17" s="217"/>
      <c r="I17" s="217"/>
      <c r="J17" s="217"/>
      <c r="K17" s="218"/>
      <c r="L17" s="217"/>
      <c r="M17" s="217"/>
      <c r="N17" s="217"/>
      <c r="O17" s="217"/>
      <c r="P17" s="217"/>
    </row>
    <row r="18" spans="1:16" x14ac:dyDescent="0.25">
      <c r="A18" s="213"/>
      <c r="B18" s="219"/>
      <c r="C18" s="219"/>
      <c r="D18" s="220"/>
      <c r="E18" s="220"/>
      <c r="F18" s="221"/>
      <c r="G18" s="221"/>
      <c r="H18" s="217"/>
      <c r="I18" s="217"/>
      <c r="J18" s="217"/>
      <c r="K18" s="218"/>
      <c r="L18" s="217"/>
      <c r="M18" s="217"/>
      <c r="N18" s="217"/>
      <c r="O18" s="217"/>
      <c r="P18" s="217"/>
    </row>
    <row r="19" spans="1:16" x14ac:dyDescent="0.25">
      <c r="A19" s="213"/>
      <c r="B19" s="219"/>
      <c r="C19" s="219"/>
      <c r="D19" s="220"/>
      <c r="E19" s="220"/>
      <c r="F19" s="221"/>
      <c r="G19" s="221"/>
      <c r="H19" s="217"/>
      <c r="I19" s="217"/>
      <c r="J19" s="217"/>
      <c r="K19" s="218"/>
      <c r="L19" s="217"/>
      <c r="M19" s="217"/>
      <c r="N19" s="217"/>
      <c r="O19" s="217"/>
      <c r="P19" s="217"/>
    </row>
    <row r="20" spans="1:16" x14ac:dyDescent="0.25">
      <c r="A20" s="186"/>
      <c r="B20" s="222"/>
      <c r="C20" s="186"/>
      <c r="D20" s="223"/>
      <c r="E20" s="186"/>
      <c r="F20" s="186"/>
      <c r="G20" s="186"/>
      <c r="H20" s="186"/>
      <c r="I20" s="186"/>
      <c r="J20" s="186"/>
      <c r="K20" s="187"/>
      <c r="L20" s="186"/>
      <c r="M20" s="186"/>
      <c r="N20" s="186"/>
      <c r="O20" s="186"/>
      <c r="P20" s="186"/>
    </row>
    <row r="21" spans="1:16" ht="30.6" x14ac:dyDescent="0.25">
      <c r="A21" s="189" t="s">
        <v>83</v>
      </c>
      <c r="B21" s="190" t="s">
        <v>90</v>
      </c>
      <c r="C21" s="191" t="s">
        <v>91</v>
      </c>
      <c r="D21" s="224" t="s">
        <v>92</v>
      </c>
      <c r="E21" s="225"/>
      <c r="F21" s="224" t="s">
        <v>93</v>
      </c>
      <c r="G21" s="225"/>
      <c r="H21" s="186"/>
      <c r="I21" s="186"/>
      <c r="J21" s="186"/>
      <c r="K21" s="187"/>
      <c r="L21" s="186"/>
      <c r="M21" s="186"/>
      <c r="N21" s="186"/>
      <c r="O21" s="186"/>
      <c r="P21" s="186"/>
    </row>
    <row r="22" spans="1:16" ht="12" customHeight="1" x14ac:dyDescent="0.25">
      <c r="A22" s="196"/>
      <c r="B22" s="198" t="s">
        <v>83</v>
      </c>
      <c r="C22" s="198">
        <v>2005</v>
      </c>
      <c r="D22" s="199">
        <v>2000</v>
      </c>
      <c r="E22" s="199">
        <v>2005</v>
      </c>
      <c r="F22" s="199">
        <v>2000</v>
      </c>
      <c r="G22" s="199">
        <v>2005</v>
      </c>
      <c r="H22" s="186"/>
      <c r="I22" s="186"/>
      <c r="J22" s="186"/>
      <c r="K22" s="187"/>
      <c r="L22" s="186"/>
      <c r="M22" s="186"/>
      <c r="N22" s="186"/>
      <c r="O22" s="186"/>
      <c r="P22" s="186"/>
    </row>
    <row r="23" spans="1:16" x14ac:dyDescent="0.25">
      <c r="A23" s="202" t="s">
        <v>8</v>
      </c>
      <c r="B23" s="203">
        <f t="shared" ref="B23:B30" si="1">+G23-F23</f>
        <v>-8.9428278715146376</v>
      </c>
      <c r="C23" s="204">
        <f>+'GVA &amp; labour productivity'!M55</f>
        <v>0.30177729279629456</v>
      </c>
      <c r="D23" s="205">
        <f>+'GVA &amp; labour productivity'!F42</f>
        <v>1441</v>
      </c>
      <c r="E23" s="205">
        <f>+'GVA &amp; labour productivity'!G42</f>
        <v>1386</v>
      </c>
      <c r="F23" s="204">
        <f>+'GVA &amp; labour productivity'!L42</f>
        <v>40.856251772044224</v>
      </c>
      <c r="G23" s="204">
        <f>+'GVA &amp; labour productivity'!M42</f>
        <v>31.913423900529587</v>
      </c>
      <c r="H23" s="186"/>
      <c r="I23" s="186"/>
      <c r="J23" s="186"/>
      <c r="K23" s="187"/>
      <c r="L23" s="186"/>
      <c r="M23" s="186"/>
      <c r="N23" s="186"/>
      <c r="O23" s="186"/>
      <c r="P23" s="186"/>
    </row>
    <row r="24" spans="1:16" x14ac:dyDescent="0.25">
      <c r="A24" s="202" t="s">
        <v>96</v>
      </c>
      <c r="B24" s="203">
        <f t="shared" si="1"/>
        <v>0.25807949347166326</v>
      </c>
      <c r="C24" s="204">
        <f>+'GVA &amp; labour productivity'!M56</f>
        <v>25.084426264977825</v>
      </c>
      <c r="D24" s="205">
        <f>+'GVA &amp; labour productivity'!F43</f>
        <v>38</v>
      </c>
      <c r="E24" s="205">
        <f>+'GVA &amp; labour productivity'!G43</f>
        <v>58</v>
      </c>
      <c r="F24" s="204">
        <f>+'GVA &amp; labour productivity'!L43</f>
        <v>1.0774028919761838</v>
      </c>
      <c r="G24" s="204">
        <f>+'GVA &amp; labour productivity'!M43</f>
        <v>1.335482385447847</v>
      </c>
      <c r="H24" s="186"/>
      <c r="I24" s="186"/>
      <c r="J24" s="186"/>
      <c r="K24" s="187"/>
      <c r="L24" s="186"/>
      <c r="M24" s="186"/>
      <c r="N24" s="186"/>
      <c r="O24" s="186"/>
      <c r="P24" s="186"/>
    </row>
    <row r="25" spans="1:16" x14ac:dyDescent="0.25">
      <c r="A25" s="202" t="s">
        <v>63</v>
      </c>
      <c r="B25" s="203">
        <f t="shared" si="1"/>
        <v>0.60170020931910351</v>
      </c>
      <c r="C25" s="204">
        <f>+'GVA &amp; labour productivity'!M57</f>
        <v>1.0747664833989719</v>
      </c>
      <c r="D25" s="205">
        <f>+'GVA &amp; labour productivity'!F44</f>
        <v>168</v>
      </c>
      <c r="E25" s="205">
        <f>+'GVA &amp; labour productivity'!G44</f>
        <v>233</v>
      </c>
      <c r="F25" s="204">
        <f>+'GVA &amp; labour productivity'!L44</f>
        <v>4.7632548908420755</v>
      </c>
      <c r="G25" s="204">
        <f>+'GVA &amp; labour productivity'!M44</f>
        <v>5.364955100161179</v>
      </c>
      <c r="H25" s="186"/>
      <c r="I25" s="186"/>
      <c r="J25" s="186"/>
      <c r="K25" s="187"/>
      <c r="L25" s="186"/>
      <c r="M25" s="186"/>
      <c r="N25" s="186"/>
      <c r="O25" s="186"/>
      <c r="P25" s="186"/>
    </row>
    <row r="26" spans="1:16" x14ac:dyDescent="0.25">
      <c r="A26" s="202" t="s">
        <v>64</v>
      </c>
      <c r="B26" s="203">
        <f t="shared" si="1"/>
        <v>1.5512058191794473</v>
      </c>
      <c r="C26" s="204">
        <f>+'GVA &amp; labour productivity'!M58</f>
        <v>0.46748064986138055</v>
      </c>
      <c r="D26" s="205">
        <f>+'GVA &amp; labour productivity'!F45</f>
        <v>288</v>
      </c>
      <c r="E26" s="205">
        <f>+'GVA &amp; labour productivity'!G45</f>
        <v>422</v>
      </c>
      <c r="F26" s="204">
        <f>+'GVA &amp; labour productivity'!L45</f>
        <v>8.1655798128721298</v>
      </c>
      <c r="G26" s="204">
        <f>+'GVA &amp; labour productivity'!M45</f>
        <v>9.7167856320515771</v>
      </c>
      <c r="H26" s="186"/>
      <c r="I26" s="186"/>
      <c r="J26" s="186"/>
      <c r="K26" s="187"/>
      <c r="L26" s="186"/>
      <c r="M26" s="186"/>
      <c r="N26" s="186"/>
      <c r="O26" s="186"/>
      <c r="P26" s="186"/>
    </row>
    <row r="27" spans="1:16" x14ac:dyDescent="0.25">
      <c r="A27" s="202" t="s">
        <v>65</v>
      </c>
      <c r="B27" s="203">
        <f t="shared" si="1"/>
        <v>3.4321660979042541</v>
      </c>
      <c r="C27" s="204">
        <f>+'GVA &amp; labour productivity'!M59</f>
        <v>0.92143076880988439</v>
      </c>
      <c r="D27" s="205">
        <f>+'GVA &amp; labour productivity'!F46</f>
        <v>553</v>
      </c>
      <c r="E27" s="205">
        <f>+'GVA &amp; labour productivity'!G46</f>
        <v>830</v>
      </c>
      <c r="F27" s="204">
        <f>+'GVA &amp; labour productivity'!L46</f>
        <v>15.679047349021833</v>
      </c>
      <c r="G27" s="204">
        <f>+'GVA &amp; labour productivity'!M46</f>
        <v>19.111213446926087</v>
      </c>
      <c r="H27" s="186"/>
      <c r="I27" s="186"/>
      <c r="J27" s="186"/>
      <c r="K27" s="187"/>
      <c r="L27" s="186"/>
      <c r="M27" s="186"/>
      <c r="N27" s="186"/>
      <c r="O27" s="186"/>
      <c r="P27" s="186"/>
    </row>
    <row r="28" spans="1:16" x14ac:dyDescent="0.25">
      <c r="A28" s="206" t="s">
        <v>66</v>
      </c>
      <c r="B28" s="203">
        <f t="shared" si="1"/>
        <v>1.0216636752590667</v>
      </c>
      <c r="C28" s="204">
        <f>+'GVA &amp; labour productivity'!M60</f>
        <v>2.0409907906646714</v>
      </c>
      <c r="D28" s="205">
        <f>+'GVA &amp; labour productivity'!F47</f>
        <v>154</v>
      </c>
      <c r="E28" s="205">
        <f>+'GVA &amp; labour productivity'!G47</f>
        <v>234</v>
      </c>
      <c r="F28" s="204">
        <f>+'GVA &amp; labour productivity'!L47</f>
        <v>4.3663169832719024</v>
      </c>
      <c r="G28" s="204">
        <f>+'GVA &amp; labour productivity'!M47</f>
        <v>5.3879806585309691</v>
      </c>
      <c r="H28" s="186"/>
      <c r="I28" s="186"/>
      <c r="J28" s="186"/>
      <c r="K28" s="187"/>
      <c r="L28" s="186"/>
      <c r="M28" s="186"/>
      <c r="N28" s="186"/>
      <c r="O28" s="186"/>
      <c r="P28" s="186"/>
    </row>
    <row r="29" spans="1:16" x14ac:dyDescent="0.25">
      <c r="A29" s="202" t="s">
        <v>67</v>
      </c>
      <c r="B29" s="203">
        <f t="shared" si="1"/>
        <v>2.0780125763811057</v>
      </c>
      <c r="C29" s="204">
        <f>+'GVA &amp; labour productivity'!M61</f>
        <v>0.66081622102917048</v>
      </c>
      <c r="D29" s="205">
        <f>+'GVA &amp; labour productivity'!F48</f>
        <v>885</v>
      </c>
      <c r="E29" s="205">
        <f>+'GVA &amp; labour productivity'!G48</f>
        <v>1180</v>
      </c>
      <c r="F29" s="204">
        <f>+'GVA &amp; labour productivity'!L48</f>
        <v>25.092146299971645</v>
      </c>
      <c r="G29" s="204">
        <f>+'GVA &amp; labour productivity'!M48</f>
        <v>27.170158876352751</v>
      </c>
      <c r="H29" s="186"/>
      <c r="I29" s="186"/>
      <c r="J29" s="186"/>
      <c r="K29" s="187"/>
      <c r="L29" s="186"/>
      <c r="M29" s="186"/>
      <c r="N29" s="186"/>
      <c r="O29" s="186"/>
      <c r="P29" s="186"/>
    </row>
    <row r="30" spans="1:16" x14ac:dyDescent="0.25">
      <c r="A30" s="207" t="s">
        <v>97</v>
      </c>
      <c r="B30" s="208">
        <f t="shared" si="1"/>
        <v>0</v>
      </c>
      <c r="C30" s="209">
        <f>+'GVA &amp; labour productivity'!M63</f>
        <v>1</v>
      </c>
      <c r="D30" s="210">
        <f>+'GVA &amp; labour productivity'!F50</f>
        <v>3527</v>
      </c>
      <c r="E30" s="210">
        <f>+'GVA &amp; labour productivity'!G50</f>
        <v>4343</v>
      </c>
      <c r="F30" s="209">
        <f>+'GVA &amp; labour productivity'!L50</f>
        <v>100</v>
      </c>
      <c r="G30" s="209">
        <f>+'GVA &amp; labour productivity'!M50</f>
        <v>99.999999999999972</v>
      </c>
      <c r="H30" s="186"/>
      <c r="I30" s="186"/>
      <c r="J30" s="186"/>
      <c r="K30" s="187"/>
      <c r="L30" s="186"/>
      <c r="M30" s="186"/>
      <c r="N30" s="186"/>
      <c r="O30" s="186"/>
      <c r="P30" s="186"/>
    </row>
    <row r="31" spans="1:16" x14ac:dyDescent="0.25">
      <c r="A31" s="213" t="s">
        <v>98</v>
      </c>
      <c r="B31" s="214"/>
      <c r="C31" s="214"/>
      <c r="D31" s="215">
        <f>SUM(D23:D29)</f>
        <v>3527</v>
      </c>
      <c r="E31" s="215">
        <f>SUM(E23:E29)</f>
        <v>4343</v>
      </c>
      <c r="F31" s="216">
        <f>SUM(F23:F29)</f>
        <v>100</v>
      </c>
      <c r="G31" s="216">
        <f>SUM(G23:G29)</f>
        <v>99.999999999999972</v>
      </c>
      <c r="H31" s="186"/>
      <c r="I31" s="186"/>
      <c r="J31" s="186"/>
      <c r="K31" s="187"/>
      <c r="L31" s="186"/>
      <c r="M31" s="186"/>
      <c r="N31" s="186"/>
      <c r="O31" s="186"/>
      <c r="P31" s="186"/>
    </row>
    <row r="32" spans="1:16" x14ac:dyDescent="0.25">
      <c r="A32" s="213"/>
      <c r="B32" s="226"/>
      <c r="C32" s="219"/>
      <c r="D32" s="220"/>
      <c r="E32" s="220"/>
      <c r="F32" s="227"/>
      <c r="G32" s="227"/>
      <c r="H32" s="186"/>
      <c r="I32" s="186"/>
      <c r="J32" s="186"/>
      <c r="K32" s="187"/>
      <c r="L32" s="186"/>
      <c r="M32" s="186"/>
      <c r="N32" s="186"/>
      <c r="O32" s="186"/>
      <c r="P32" s="186"/>
    </row>
    <row r="33" spans="1:16" x14ac:dyDescent="0.25">
      <c r="A33" s="213"/>
      <c r="B33" s="226"/>
      <c r="C33" s="219"/>
      <c r="D33" s="220"/>
      <c r="E33" s="220"/>
      <c r="F33" s="227"/>
      <c r="G33" s="227"/>
      <c r="H33" s="186"/>
      <c r="I33" s="186"/>
      <c r="J33" s="186"/>
      <c r="K33" s="187"/>
      <c r="L33" s="186"/>
      <c r="M33" s="186"/>
      <c r="N33" s="186"/>
      <c r="O33" s="186"/>
      <c r="P33" s="186"/>
    </row>
    <row r="34" spans="1:16" x14ac:dyDescent="0.25">
      <c r="A34" s="213"/>
      <c r="B34" s="226"/>
      <c r="C34" s="219"/>
      <c r="D34" s="220"/>
      <c r="E34" s="220"/>
      <c r="F34" s="227"/>
      <c r="G34" s="227"/>
      <c r="H34" s="186"/>
      <c r="I34" s="186"/>
      <c r="J34" s="186"/>
      <c r="K34" s="187"/>
      <c r="L34" s="186"/>
      <c r="M34" s="186"/>
      <c r="N34" s="186"/>
      <c r="O34" s="186"/>
      <c r="P34" s="186"/>
    </row>
    <row r="35" spans="1:16" x14ac:dyDescent="0.25">
      <c r="A35" s="213"/>
      <c r="B35" s="226"/>
      <c r="C35" s="219"/>
      <c r="D35" s="220"/>
      <c r="E35" s="220"/>
      <c r="F35" s="227"/>
      <c r="G35" s="227"/>
      <c r="H35" s="186"/>
      <c r="I35" s="186"/>
      <c r="J35" s="186"/>
      <c r="K35" s="187"/>
      <c r="L35" s="186"/>
      <c r="M35" s="186"/>
      <c r="N35" s="186"/>
      <c r="O35" s="186"/>
      <c r="P35" s="186"/>
    </row>
    <row r="36" spans="1:16" x14ac:dyDescent="0.25">
      <c r="A36" s="213"/>
      <c r="B36" s="226"/>
      <c r="C36" s="219"/>
      <c r="D36" s="220"/>
      <c r="E36" s="220"/>
      <c r="F36" s="227"/>
      <c r="G36" s="227"/>
      <c r="H36" s="186"/>
      <c r="I36" s="186"/>
      <c r="J36" s="186"/>
      <c r="K36" s="187"/>
      <c r="L36" s="186"/>
      <c r="M36" s="186"/>
      <c r="N36" s="186"/>
      <c r="O36" s="186"/>
      <c r="P36" s="186"/>
    </row>
    <row r="37" spans="1:16" x14ac:dyDescent="0.25">
      <c r="A37" s="186"/>
      <c r="B37" s="222"/>
      <c r="C37" s="186"/>
      <c r="D37" s="186"/>
      <c r="E37" s="186"/>
      <c r="F37" s="186"/>
      <c r="G37" s="186"/>
      <c r="H37" s="186"/>
      <c r="I37" s="186"/>
      <c r="J37" s="186"/>
      <c r="K37" s="187"/>
      <c r="L37" s="186"/>
      <c r="M37" s="186"/>
      <c r="N37" s="186"/>
      <c r="O37" s="186"/>
      <c r="P37" s="186"/>
    </row>
    <row r="38" spans="1:16" ht="30.6" x14ac:dyDescent="0.25">
      <c r="A38" s="189" t="s">
        <v>84</v>
      </c>
      <c r="B38" s="190" t="s">
        <v>90</v>
      </c>
      <c r="C38" s="228" t="s">
        <v>91</v>
      </c>
      <c r="D38" s="192" t="s">
        <v>92</v>
      </c>
      <c r="E38" s="193"/>
      <c r="F38" s="192" t="s">
        <v>93</v>
      </c>
      <c r="G38" s="193"/>
      <c r="H38" s="217"/>
      <c r="I38" s="217"/>
      <c r="J38" s="217"/>
      <c r="K38" s="218"/>
      <c r="L38" s="217"/>
      <c r="M38" s="217"/>
      <c r="N38" s="217"/>
      <c r="O38" s="217"/>
      <c r="P38" s="217"/>
    </row>
    <row r="39" spans="1:16" ht="12" customHeight="1" x14ac:dyDescent="0.25">
      <c r="A39" s="196"/>
      <c r="B39" s="229" t="s">
        <v>84</v>
      </c>
      <c r="C39" s="230">
        <v>2010</v>
      </c>
      <c r="D39" s="231">
        <v>2005</v>
      </c>
      <c r="E39" s="231">
        <v>2010</v>
      </c>
      <c r="F39" s="231">
        <v>2005</v>
      </c>
      <c r="G39" s="231">
        <v>2010</v>
      </c>
      <c r="H39" s="186"/>
      <c r="I39" s="186"/>
      <c r="J39" s="186"/>
      <c r="K39" s="187"/>
      <c r="L39" s="186"/>
      <c r="M39" s="186"/>
      <c r="N39" s="186"/>
      <c r="O39" s="186"/>
      <c r="P39" s="186"/>
    </row>
    <row r="40" spans="1:16" x14ac:dyDescent="0.25">
      <c r="A40" s="202" t="s">
        <v>8</v>
      </c>
      <c r="B40" s="203">
        <f t="shared" ref="B40:B47" si="2">+G40-F40</f>
        <v>-7.8144975201614884</v>
      </c>
      <c r="C40" s="204">
        <f>+'GVA &amp; labour productivity'!N55</f>
        <v>0.48544419144107398</v>
      </c>
      <c r="D40" s="205">
        <f>+'GVA &amp; labour productivity'!G42</f>
        <v>1386</v>
      </c>
      <c r="E40" s="205">
        <f>+'GVA &amp; labour productivity'!H42</f>
        <v>1257</v>
      </c>
      <c r="F40" s="204">
        <f>+'GVA &amp; labour productivity'!M42</f>
        <v>31.913423900529587</v>
      </c>
      <c r="G40" s="204">
        <f>+'GVA &amp; labour productivity'!N42</f>
        <v>24.098926380368098</v>
      </c>
      <c r="H40" s="186"/>
      <c r="I40" s="186"/>
      <c r="J40" s="186"/>
      <c r="K40" s="187"/>
      <c r="L40" s="186"/>
      <c r="M40" s="186"/>
      <c r="N40" s="186"/>
      <c r="O40" s="186"/>
      <c r="P40" s="186"/>
    </row>
    <row r="41" spans="1:16" x14ac:dyDescent="0.25">
      <c r="A41" s="202" t="s">
        <v>96</v>
      </c>
      <c r="B41" s="203">
        <f t="shared" si="2"/>
        <v>0.35163417896933091</v>
      </c>
      <c r="C41" s="204">
        <f>+'GVA &amp; labour productivity'!N56</f>
        <v>13.037305379870919</v>
      </c>
      <c r="D41" s="205">
        <f>+'GVA &amp; labour productivity'!G43</f>
        <v>58</v>
      </c>
      <c r="E41" s="205">
        <f>+'GVA &amp; labour productivity'!H43</f>
        <v>88</v>
      </c>
      <c r="F41" s="204">
        <f>+'GVA &amp; labour productivity'!M43</f>
        <v>1.335482385447847</v>
      </c>
      <c r="G41" s="204">
        <f>+'GVA &amp; labour productivity'!N43</f>
        <v>1.6871165644171779</v>
      </c>
      <c r="H41" s="186"/>
      <c r="I41" s="186"/>
      <c r="J41" s="186"/>
      <c r="K41" s="187"/>
      <c r="L41" s="186"/>
      <c r="M41" s="186"/>
      <c r="N41" s="186"/>
      <c r="O41" s="186"/>
      <c r="P41" s="186"/>
    </row>
    <row r="42" spans="1:16" x14ac:dyDescent="0.25">
      <c r="A42" s="202" t="s">
        <v>63</v>
      </c>
      <c r="B42" s="203">
        <f t="shared" si="2"/>
        <v>1.2493087035198034</v>
      </c>
      <c r="C42" s="204">
        <f>+'GVA &amp; labour productivity'!N57</f>
        <v>1.0149146882894271</v>
      </c>
      <c r="D42" s="205">
        <f>+'GVA &amp; labour productivity'!G44</f>
        <v>233</v>
      </c>
      <c r="E42" s="205">
        <f>+'GVA &amp; labour productivity'!H44</f>
        <v>345</v>
      </c>
      <c r="F42" s="204">
        <f>+'GVA &amp; labour productivity'!M44</f>
        <v>5.364955100161179</v>
      </c>
      <c r="G42" s="204">
        <f>+'GVA &amp; labour productivity'!N44</f>
        <v>6.6142638036809824</v>
      </c>
      <c r="H42" s="186"/>
      <c r="I42" s="186"/>
      <c r="J42" s="186"/>
      <c r="K42" s="187"/>
      <c r="L42" s="186"/>
      <c r="M42" s="186"/>
      <c r="N42" s="186"/>
      <c r="O42" s="186"/>
      <c r="P42" s="186"/>
    </row>
    <row r="43" spans="1:16" x14ac:dyDescent="0.25">
      <c r="A43" s="202" t="s">
        <v>64</v>
      </c>
      <c r="B43" s="203">
        <f t="shared" si="2"/>
        <v>1.0194106869668289</v>
      </c>
      <c r="C43" s="204">
        <f>+'GVA &amp; labour productivity'!N58</f>
        <v>0.55661003450371882</v>
      </c>
      <c r="D43" s="205">
        <f>+'GVA &amp; labour productivity'!G45</f>
        <v>422</v>
      </c>
      <c r="E43" s="205">
        <f>+'GVA &amp; labour productivity'!H45</f>
        <v>560</v>
      </c>
      <c r="F43" s="204">
        <f>+'GVA &amp; labour productivity'!M45</f>
        <v>9.7167856320515771</v>
      </c>
      <c r="G43" s="204">
        <f>+'GVA &amp; labour productivity'!N45</f>
        <v>10.736196319018406</v>
      </c>
      <c r="H43" s="186"/>
      <c r="I43" s="186"/>
      <c r="J43" s="186"/>
      <c r="K43" s="187"/>
      <c r="L43" s="186"/>
      <c r="M43" s="186"/>
      <c r="N43" s="186"/>
      <c r="O43" s="186"/>
      <c r="P43" s="186"/>
    </row>
    <row r="44" spans="1:16" x14ac:dyDescent="0.25">
      <c r="A44" s="202" t="s">
        <v>65</v>
      </c>
      <c r="B44" s="203">
        <f t="shared" si="2"/>
        <v>3.070535019331583</v>
      </c>
      <c r="C44" s="204">
        <f>+'GVA &amp; labour productivity'!N59</f>
        <v>0.84913605118695634</v>
      </c>
      <c r="D44" s="205">
        <f>+'GVA &amp; labour productivity'!G46</f>
        <v>830</v>
      </c>
      <c r="E44" s="205">
        <f>+'GVA &amp; labour productivity'!H46</f>
        <v>1157</v>
      </c>
      <c r="F44" s="204">
        <f>+'GVA &amp; labour productivity'!M46</f>
        <v>19.111213446926087</v>
      </c>
      <c r="G44" s="204">
        <f>+'GVA &amp; labour productivity'!N46</f>
        <v>22.18174846625767</v>
      </c>
      <c r="H44" s="186"/>
      <c r="I44" s="186"/>
      <c r="J44" s="186"/>
      <c r="K44" s="187"/>
      <c r="L44" s="186"/>
      <c r="M44" s="186"/>
      <c r="N44" s="186"/>
      <c r="O44" s="186"/>
      <c r="P44" s="186"/>
    </row>
    <row r="45" spans="1:16" x14ac:dyDescent="0.25">
      <c r="A45" s="206" t="s">
        <v>66</v>
      </c>
      <c r="B45" s="203">
        <f t="shared" si="2"/>
        <v>1.1495960285855951</v>
      </c>
      <c r="C45" s="204">
        <f>+'GVA &amp; labour productivity'!N60</f>
        <v>2.3715866544470288</v>
      </c>
      <c r="D45" s="205">
        <f>+'GVA &amp; labour productivity'!G47</f>
        <v>234</v>
      </c>
      <c r="E45" s="205">
        <f>+'GVA &amp; labour productivity'!H47</f>
        <v>341</v>
      </c>
      <c r="F45" s="204">
        <f>+'GVA &amp; labour productivity'!M47</f>
        <v>5.3879806585309691</v>
      </c>
      <c r="G45" s="204">
        <f>+'GVA &amp; labour productivity'!N47</f>
        <v>6.5375766871165641</v>
      </c>
      <c r="H45" s="186"/>
      <c r="I45" s="186"/>
      <c r="J45" s="186"/>
      <c r="K45" s="187"/>
      <c r="L45" s="186"/>
      <c r="M45" s="186"/>
      <c r="N45" s="186"/>
      <c r="O45" s="186"/>
      <c r="P45" s="186"/>
    </row>
    <row r="46" spans="1:16" x14ac:dyDescent="0.25">
      <c r="A46" s="202" t="s">
        <v>67</v>
      </c>
      <c r="B46" s="203">
        <f t="shared" si="2"/>
        <v>0.97401290278835262</v>
      </c>
      <c r="C46" s="204">
        <f>+'GVA &amp; labour productivity'!N61</f>
        <v>0.68494899915412077</v>
      </c>
      <c r="D46" s="205">
        <f>+'GVA &amp; labour productivity'!G48</f>
        <v>1180</v>
      </c>
      <c r="E46" s="205">
        <f>+'GVA &amp; labour productivity'!H48</f>
        <v>1468</v>
      </c>
      <c r="F46" s="204">
        <f>+'GVA &amp; labour productivity'!M48</f>
        <v>27.170158876352751</v>
      </c>
      <c r="G46" s="204">
        <f>+'GVA &amp; labour productivity'!N48</f>
        <v>28.144171779141104</v>
      </c>
      <c r="H46" s="186"/>
      <c r="I46" s="186"/>
      <c r="J46" s="186"/>
      <c r="K46" s="187"/>
      <c r="L46" s="186"/>
      <c r="M46" s="186"/>
      <c r="N46" s="186"/>
      <c r="O46" s="186"/>
      <c r="P46" s="186"/>
    </row>
    <row r="47" spans="1:16" x14ac:dyDescent="0.25">
      <c r="A47" s="207" t="s">
        <v>97</v>
      </c>
      <c r="B47" s="208">
        <f t="shared" si="2"/>
        <v>0</v>
      </c>
      <c r="C47" s="209">
        <f>+'GVA &amp; labour productivity'!N63</f>
        <v>1</v>
      </c>
      <c r="D47" s="210">
        <f>+'GVA &amp; labour productivity'!G50</f>
        <v>4343</v>
      </c>
      <c r="E47" s="210">
        <f>+'GVA &amp; labour productivity'!H50</f>
        <v>5216</v>
      </c>
      <c r="F47" s="209">
        <f>+'GVA &amp; labour productivity'!M50</f>
        <v>99.999999999999972</v>
      </c>
      <c r="G47" s="209">
        <f>+'GVA &amp; labour productivity'!N50</f>
        <v>100</v>
      </c>
      <c r="H47" s="186"/>
      <c r="I47" s="186"/>
      <c r="J47" s="186"/>
      <c r="K47" s="187"/>
      <c r="L47" s="186"/>
      <c r="M47" s="186"/>
      <c r="N47" s="186"/>
      <c r="O47" s="186"/>
      <c r="P47" s="186"/>
    </row>
    <row r="48" spans="1:16" x14ac:dyDescent="0.25">
      <c r="A48" s="213" t="s">
        <v>98</v>
      </c>
      <c r="B48" s="214"/>
      <c r="C48" s="214"/>
      <c r="D48" s="215">
        <f>SUM(D40:D46)</f>
        <v>4343</v>
      </c>
      <c r="E48" s="215">
        <f>SUM(E40:E46)</f>
        <v>5216</v>
      </c>
      <c r="F48" s="216">
        <f>SUM(F40:F46)</f>
        <v>99.999999999999972</v>
      </c>
      <c r="G48" s="216">
        <f>SUM(G40:G46)</f>
        <v>100</v>
      </c>
      <c r="H48" s="186"/>
      <c r="I48" s="186"/>
      <c r="J48" s="186"/>
      <c r="K48" s="187"/>
      <c r="L48" s="186"/>
      <c r="M48" s="186"/>
      <c r="N48" s="186"/>
      <c r="O48" s="186"/>
      <c r="P48" s="186"/>
    </row>
    <row r="55" spans="1:7" ht="40.799999999999997" x14ac:dyDescent="0.25">
      <c r="A55" s="189" t="s">
        <v>85</v>
      </c>
      <c r="B55" s="232" t="s">
        <v>99</v>
      </c>
      <c r="C55" s="228" t="s">
        <v>91</v>
      </c>
      <c r="D55" s="192" t="s">
        <v>92</v>
      </c>
      <c r="E55" s="193"/>
      <c r="F55" s="192" t="s">
        <v>93</v>
      </c>
      <c r="G55" s="193"/>
    </row>
    <row r="56" spans="1:7" ht="12" customHeight="1" x14ac:dyDescent="0.25">
      <c r="A56" s="196"/>
      <c r="B56" s="229" t="s">
        <v>85</v>
      </c>
      <c r="C56" s="230">
        <v>2013</v>
      </c>
      <c r="D56" s="231">
        <v>2010</v>
      </c>
      <c r="E56" s="231">
        <v>2013</v>
      </c>
      <c r="F56" s="231">
        <v>2010</v>
      </c>
      <c r="G56" s="231">
        <v>2013</v>
      </c>
    </row>
    <row r="57" spans="1:7" x14ac:dyDescent="0.25">
      <c r="A57" s="202" t="s">
        <v>8</v>
      </c>
      <c r="B57" s="203">
        <f t="shared" ref="B57:B64" si="3">+G57-F57</f>
        <v>2.1029147379408002</v>
      </c>
      <c r="C57" s="204">
        <f>+'GVA &amp; labour productivity'!O55</f>
        <v>0.50735182324238692</v>
      </c>
      <c r="D57" s="205">
        <f>+'GVA &amp; labour productivity'!H42</f>
        <v>1257</v>
      </c>
      <c r="E57" s="205">
        <f>+'GVA &amp; labour productivity'!I42</f>
        <v>1537</v>
      </c>
      <c r="F57" s="204">
        <f>+'GVA &amp; labour productivity'!N42</f>
        <v>24.098926380368098</v>
      </c>
      <c r="G57" s="204">
        <f>+'GVA &amp; labour productivity'!O42</f>
        <v>26.201841118308899</v>
      </c>
    </row>
    <row r="58" spans="1:7" x14ac:dyDescent="0.25">
      <c r="A58" s="202" t="s">
        <v>96</v>
      </c>
      <c r="B58" s="203">
        <f t="shared" si="3"/>
        <v>1.7622610489061552E-2</v>
      </c>
      <c r="C58" s="204">
        <f>+'GVA &amp; labour productivity'!O56</f>
        <v>11.854505232877628</v>
      </c>
      <c r="D58" s="205">
        <f>+'GVA &amp; labour productivity'!H43</f>
        <v>88</v>
      </c>
      <c r="E58" s="205">
        <f>+'GVA &amp; labour productivity'!I43</f>
        <v>100</v>
      </c>
      <c r="F58" s="204">
        <f>+'GVA &amp; labour productivity'!N43</f>
        <v>1.6871165644171779</v>
      </c>
      <c r="G58" s="204">
        <f>+'GVA &amp; labour productivity'!O43</f>
        <v>1.7047391749062395</v>
      </c>
    </row>
    <row r="59" spans="1:7" x14ac:dyDescent="0.25">
      <c r="A59" s="202" t="s">
        <v>63</v>
      </c>
      <c r="B59" s="203">
        <f t="shared" si="3"/>
        <v>0.42630898868178679</v>
      </c>
      <c r="C59" s="204">
        <f>+'GVA &amp; labour productivity'!O57</f>
        <v>0.9679323374658112</v>
      </c>
      <c r="D59" s="205">
        <f>+'GVA &amp; labour productivity'!H44</f>
        <v>345</v>
      </c>
      <c r="E59" s="205">
        <f>+'GVA &amp; labour productivity'!I44</f>
        <v>413</v>
      </c>
      <c r="F59" s="204">
        <f>+'GVA &amp; labour productivity'!N44</f>
        <v>6.6142638036809824</v>
      </c>
      <c r="G59" s="204">
        <f>+'GVA &amp; labour productivity'!O44</f>
        <v>7.0405727923627692</v>
      </c>
    </row>
    <row r="60" spans="1:7" x14ac:dyDescent="0.25">
      <c r="A60" s="202" t="s">
        <v>64</v>
      </c>
      <c r="B60" s="203">
        <f t="shared" si="3"/>
        <v>-1.053277805550966</v>
      </c>
      <c r="C60" s="204">
        <f>+'GVA &amp; labour productivity'!O58</f>
        <v>0.57314710600615371</v>
      </c>
      <c r="D60" s="205">
        <f>+'GVA &amp; labour productivity'!H45</f>
        <v>560</v>
      </c>
      <c r="E60" s="205">
        <f>+'GVA &amp; labour productivity'!I45</f>
        <v>568</v>
      </c>
      <c r="F60" s="204">
        <f>+'GVA &amp; labour productivity'!N45</f>
        <v>10.736196319018406</v>
      </c>
      <c r="G60" s="204">
        <f>+'GVA &amp; labour productivity'!O45</f>
        <v>9.68291851346744</v>
      </c>
    </row>
    <row r="61" spans="1:7" x14ac:dyDescent="0.25">
      <c r="A61" s="202" t="s">
        <v>65</v>
      </c>
      <c r="B61" s="203">
        <f t="shared" si="3"/>
        <v>-0.34403963570874296</v>
      </c>
      <c r="C61" s="204">
        <f>+'GVA &amp; labour productivity'!O59</f>
        <v>0.85428795067347663</v>
      </c>
      <c r="D61" s="205">
        <f>+'GVA &amp; labour productivity'!H46</f>
        <v>1157</v>
      </c>
      <c r="E61" s="205">
        <f>+'GVA &amp; labour productivity'!I46</f>
        <v>1281</v>
      </c>
      <c r="F61" s="204">
        <f>+'GVA &amp; labour productivity'!N46</f>
        <v>22.18174846625767</v>
      </c>
      <c r="G61" s="204">
        <f>+'GVA &amp; labour productivity'!O46</f>
        <v>21.837708830548927</v>
      </c>
    </row>
    <row r="62" spans="1:7" x14ac:dyDescent="0.25">
      <c r="A62" s="206" t="s">
        <v>66</v>
      </c>
      <c r="B62" s="203">
        <f t="shared" si="3"/>
        <v>-0.33232609045785289</v>
      </c>
      <c r="C62" s="204">
        <f>+'GVA &amp; labour productivity'!O60</f>
        <v>2.240263858211323</v>
      </c>
      <c r="D62" s="205">
        <f>+'GVA &amp; labour productivity'!H47</f>
        <v>341</v>
      </c>
      <c r="E62" s="205">
        <f>+'GVA &amp; labour productivity'!I47</f>
        <v>364</v>
      </c>
      <c r="F62" s="204">
        <f>+'GVA &amp; labour productivity'!N47</f>
        <v>6.5375766871165641</v>
      </c>
      <c r="G62" s="204">
        <f>+'GVA &amp; labour productivity'!O47</f>
        <v>6.2052505966587113</v>
      </c>
    </row>
    <row r="63" spans="1:7" x14ac:dyDescent="0.25">
      <c r="A63" s="202" t="s">
        <v>67</v>
      </c>
      <c r="B63" s="203">
        <f t="shared" si="3"/>
        <v>-0.81720280539408563</v>
      </c>
      <c r="C63" s="204">
        <f>+'GVA &amp; labour productivity'!O61</f>
        <v>0.78954909769318071</v>
      </c>
      <c r="D63" s="205">
        <f>+'GVA &amp; labour productivity'!H48</f>
        <v>1468</v>
      </c>
      <c r="E63" s="205">
        <f>+'GVA &amp; labour productivity'!I48</f>
        <v>1603</v>
      </c>
      <c r="F63" s="204">
        <f>+'GVA &amp; labour productivity'!N48</f>
        <v>28.144171779141104</v>
      </c>
      <c r="G63" s="204">
        <f>+'GVA &amp; labour productivity'!O48</f>
        <v>27.326968973747018</v>
      </c>
    </row>
    <row r="64" spans="1:7" x14ac:dyDescent="0.25">
      <c r="A64" s="207" t="s">
        <v>97</v>
      </c>
      <c r="B64" s="208">
        <f t="shared" si="3"/>
        <v>0</v>
      </c>
      <c r="C64" s="209">
        <f>+'GVA &amp; labour productivity'!O63</f>
        <v>1</v>
      </c>
      <c r="D64" s="210">
        <f>+'GVA &amp; labour productivity'!H50</f>
        <v>5216</v>
      </c>
      <c r="E64" s="210">
        <f>+'GVA &amp; labour productivity'!I50</f>
        <v>5866</v>
      </c>
      <c r="F64" s="209">
        <f>+'GVA &amp; labour productivity'!N50</f>
        <v>100</v>
      </c>
      <c r="G64" s="209">
        <f>+'GVA &amp; labour productivity'!O50</f>
        <v>100.00000000000001</v>
      </c>
    </row>
    <row r="65" spans="1:7" x14ac:dyDescent="0.25">
      <c r="A65" s="213" t="s">
        <v>98</v>
      </c>
      <c r="B65" s="214"/>
      <c r="C65" s="214"/>
      <c r="D65" s="215">
        <f>SUM(D57:D63)</f>
        <v>5216</v>
      </c>
      <c r="E65" s="215">
        <f>SUM(E57:E63)</f>
        <v>5866</v>
      </c>
      <c r="F65" s="216">
        <f>SUM(F57:F63)</f>
        <v>100</v>
      </c>
      <c r="G65" s="216">
        <f>SUM(G57:G63)</f>
        <v>100.00000000000001</v>
      </c>
    </row>
  </sheetData>
  <mergeCells count="12">
    <mergeCell ref="A38:A39"/>
    <mergeCell ref="D38:E38"/>
    <mergeCell ref="F38:G38"/>
    <mergeCell ref="A55:A56"/>
    <mergeCell ref="D55:E55"/>
    <mergeCell ref="F55:G55"/>
    <mergeCell ref="A4:A5"/>
    <mergeCell ref="D4:E4"/>
    <mergeCell ref="F4:G4"/>
    <mergeCell ref="A21:A22"/>
    <mergeCell ref="D21:E21"/>
    <mergeCell ref="F21:G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49"/>
  <sheetViews>
    <sheetView showGridLines="0" workbookViewId="0"/>
  </sheetViews>
  <sheetFormatPr defaultRowHeight="12" x14ac:dyDescent="0.25"/>
  <cols>
    <col min="1" max="1" width="28.140625" customWidth="1"/>
    <col min="2" max="6" width="12.85546875" customWidth="1"/>
    <col min="7" max="7" width="3.42578125" customWidth="1"/>
  </cols>
  <sheetData>
    <row r="1" spans="1:6" ht="14.4" x14ac:dyDescent="0.3">
      <c r="A1" s="233" t="s">
        <v>100</v>
      </c>
      <c r="B1" s="234"/>
      <c r="C1" s="235"/>
      <c r="D1" s="235"/>
      <c r="E1" s="235"/>
      <c r="F1" s="235"/>
    </row>
    <row r="2" spans="1:6" ht="11.25" customHeight="1" x14ac:dyDescent="0.25">
      <c r="A2" s="34" t="s">
        <v>88</v>
      </c>
      <c r="B2" s="234"/>
      <c r="C2" s="235"/>
      <c r="D2" s="235"/>
      <c r="E2" s="235"/>
      <c r="F2" s="235"/>
    </row>
    <row r="3" spans="1:6" ht="11.25" customHeight="1" x14ac:dyDescent="0.25">
      <c r="A3" s="34"/>
      <c r="B3" s="234"/>
      <c r="C3" s="235"/>
      <c r="D3" s="235"/>
      <c r="E3" s="235"/>
      <c r="F3" s="235"/>
    </row>
    <row r="4" spans="1:6" ht="24" x14ac:dyDescent="0.25">
      <c r="A4" s="236"/>
      <c r="B4" s="237" t="s">
        <v>101</v>
      </c>
      <c r="C4" s="237" t="s">
        <v>102</v>
      </c>
      <c r="D4" s="235"/>
    </row>
    <row r="5" spans="1:6" ht="11.25" customHeight="1" x14ac:dyDescent="0.25">
      <c r="A5" s="238" t="s">
        <v>82</v>
      </c>
      <c r="B5" s="239">
        <f>+F19</f>
        <v>2.0099762395121602E-2</v>
      </c>
      <c r="C5" s="239">
        <f>+B19-F19</f>
        <v>1.3653051807934267E-2</v>
      </c>
      <c r="D5" s="235"/>
    </row>
    <row r="6" spans="1:6" ht="11.25" customHeight="1" x14ac:dyDescent="0.25">
      <c r="A6" s="238" t="s">
        <v>83</v>
      </c>
      <c r="B6" s="239">
        <f>+F29</f>
        <v>2.8050806342627063E-2</v>
      </c>
      <c r="C6" s="239">
        <f>+B29-F29</f>
        <v>-2.8024217464659038E-2</v>
      </c>
      <c r="D6" s="235"/>
    </row>
    <row r="7" spans="1:6" ht="11.25" customHeight="1" x14ac:dyDescent="0.25">
      <c r="A7" s="238" t="s">
        <v>84</v>
      </c>
      <c r="B7" s="239">
        <f>+F39</f>
        <v>3.0772647715211175E-2</v>
      </c>
      <c r="C7" s="239">
        <f>+B39-F39</f>
        <v>-3.3443449134592761E-2</v>
      </c>
      <c r="D7" s="235"/>
    </row>
    <row r="8" spans="1:6" ht="11.25" customHeight="1" x14ac:dyDescent="0.25">
      <c r="A8" s="238" t="s">
        <v>85</v>
      </c>
      <c r="B8" s="239">
        <f>+F49</f>
        <v>-4.6810354523036959E-2</v>
      </c>
      <c r="C8" s="239">
        <f>+B49-F49</f>
        <v>-1.4949097178216783E-2</v>
      </c>
      <c r="D8" s="235"/>
      <c r="E8" s="240"/>
      <c r="F8" s="240"/>
    </row>
    <row r="9" spans="1:6" s="246" customFormat="1" ht="11.25" customHeight="1" x14ac:dyDescent="0.3">
      <c r="A9" s="241"/>
      <c r="B9" s="242"/>
      <c r="C9" s="243"/>
      <c r="D9" s="243"/>
      <c r="E9" s="244"/>
      <c r="F9" s="245"/>
    </row>
    <row r="10" spans="1:6" ht="49.8" customHeight="1" x14ac:dyDescent="0.25">
      <c r="A10" s="247"/>
      <c r="B10" s="238" t="s">
        <v>103</v>
      </c>
      <c r="C10" s="238" t="s">
        <v>104</v>
      </c>
      <c r="D10" s="238" t="s">
        <v>104</v>
      </c>
      <c r="E10" s="238" t="s">
        <v>105</v>
      </c>
      <c r="F10" s="237" t="s">
        <v>101</v>
      </c>
    </row>
    <row r="11" spans="1:6" ht="12.6" customHeight="1" x14ac:dyDescent="0.25">
      <c r="A11" s="248" t="s">
        <v>82</v>
      </c>
      <c r="B11" s="249" t="s">
        <v>82</v>
      </c>
      <c r="C11" s="249" t="s">
        <v>95</v>
      </c>
      <c r="D11" s="249" t="s">
        <v>94</v>
      </c>
      <c r="E11" s="249" t="s">
        <v>106</v>
      </c>
      <c r="F11" s="250" t="s">
        <v>107</v>
      </c>
    </row>
    <row r="12" spans="1:6" x14ac:dyDescent="0.25">
      <c r="A12" s="202" t="s">
        <v>8</v>
      </c>
      <c r="B12" s="251">
        <f>+'GVA &amp; labour productivity'!K69</f>
        <v>4.4301123313509105E-2</v>
      </c>
      <c r="C12" s="251">
        <f>(+'GVA &amp; labour productivity'!K42)/100</f>
        <v>0.49252418645558488</v>
      </c>
      <c r="D12" s="251">
        <f>(+'GVA &amp; labour productivity'!L42)/100</f>
        <v>0.40856251772044222</v>
      </c>
      <c r="E12" s="252">
        <f t="shared" ref="E12:E19" si="0">+D12-C12</f>
        <v>-8.3961668735142658E-2</v>
      </c>
      <c r="F12" s="253">
        <f t="shared" ref="F12:F18" si="1">+B12*C12</f>
        <v>2.1819374719054617E-2</v>
      </c>
    </row>
    <row r="13" spans="1:6" x14ac:dyDescent="0.25">
      <c r="A13" s="202" t="s">
        <v>96</v>
      </c>
      <c r="B13" s="251">
        <f>+'GVA &amp; labour productivity'!K70</f>
        <v>4.1022857667362578E-2</v>
      </c>
      <c r="C13" s="251">
        <f>(+'GVA &amp; labour productivity'!K43)/100</f>
        <v>8.795074758135445E-3</v>
      </c>
      <c r="D13" s="251">
        <f>(+'GVA &amp; labour productivity'!L43)/100</f>
        <v>1.0774028919761838E-2</v>
      </c>
      <c r="E13" s="252">
        <f t="shared" si="0"/>
        <v>1.9789541616263926E-3</v>
      </c>
      <c r="F13" s="253">
        <f t="shared" si="1"/>
        <v>3.6079909997680372E-4</v>
      </c>
    </row>
    <row r="14" spans="1:6" x14ac:dyDescent="0.25">
      <c r="A14" s="202" t="s">
        <v>63</v>
      </c>
      <c r="B14" s="251">
        <f>+'GVA &amp; labour productivity'!K71</f>
        <v>4.7105429180651193E-2</v>
      </c>
      <c r="C14" s="251">
        <f>(+'GVA &amp; labour productivity'!K44)/100</f>
        <v>3.5620052770448551E-2</v>
      </c>
      <c r="D14" s="251">
        <f>(+'GVA &amp; labour productivity'!L44)/100</f>
        <v>4.7632548908420752E-2</v>
      </c>
      <c r="E14" s="252">
        <f t="shared" si="0"/>
        <v>1.2012496137972201E-2</v>
      </c>
      <c r="F14" s="253">
        <f t="shared" si="1"/>
        <v>1.6778978731894225E-3</v>
      </c>
    </row>
    <row r="15" spans="1:6" x14ac:dyDescent="0.25">
      <c r="A15" s="202" t="s">
        <v>64</v>
      </c>
      <c r="B15" s="251">
        <f>+'GVA &amp; labour productivity'!K72</f>
        <v>-5.0410635402796333E-2</v>
      </c>
      <c r="C15" s="251">
        <f>(+'GVA &amp; labour productivity'!K45)/100</f>
        <v>6.156552330694811E-2</v>
      </c>
      <c r="D15" s="251">
        <f>(+'GVA &amp; labour productivity'!L45)/100</f>
        <v>8.1655798128721299E-2</v>
      </c>
      <c r="E15" s="252">
        <f t="shared" si="0"/>
        <v>2.0090274821773189E-2</v>
      </c>
      <c r="F15" s="253">
        <f t="shared" si="1"/>
        <v>-3.1035571488089212E-3</v>
      </c>
    </row>
    <row r="16" spans="1:6" x14ac:dyDescent="0.25">
      <c r="A16" s="202" t="s">
        <v>65</v>
      </c>
      <c r="B16" s="251">
        <f>+'GVA &amp; labour productivity'!K73</f>
        <v>7.5911976110423218E-3</v>
      </c>
      <c r="C16" s="251">
        <f>(+'GVA &amp; labour productivity'!K46)/100</f>
        <v>0.13060686015831136</v>
      </c>
      <c r="D16" s="251">
        <f>(+'GVA &amp; labour productivity'!L46)/100</f>
        <v>0.15679047349021832</v>
      </c>
      <c r="E16" s="252">
        <f t="shared" si="0"/>
        <v>2.6183613331906969E-2</v>
      </c>
      <c r="F16" s="253">
        <f t="shared" si="1"/>
        <v>9.9146248481951182E-4</v>
      </c>
    </row>
    <row r="17" spans="1:6" x14ac:dyDescent="0.25">
      <c r="A17" s="206" t="s">
        <v>66</v>
      </c>
      <c r="B17" s="251">
        <f>+'GVA &amp; labour productivity'!K74</f>
        <v>-6.1750115131380401E-3</v>
      </c>
      <c r="C17" s="251">
        <f>(+'GVA &amp; labour productivity'!K47)/100</f>
        <v>4.4854881266490759E-2</v>
      </c>
      <c r="D17" s="251">
        <f>(+'GVA &amp; labour productivity'!L47)/100</f>
        <v>4.3663169832719027E-2</v>
      </c>
      <c r="E17" s="252">
        <f t="shared" si="0"/>
        <v>-1.1917114337717319E-3</v>
      </c>
      <c r="F17" s="253">
        <f t="shared" si="1"/>
        <v>-2.769794082410202E-4</v>
      </c>
    </row>
    <row r="18" spans="1:6" x14ac:dyDescent="0.25">
      <c r="A18" s="202" t="s">
        <v>67</v>
      </c>
      <c r="B18" s="251">
        <f>+'GVA &amp; labour productivity'!K75</f>
        <v>-6.0576671232522861E-3</v>
      </c>
      <c r="C18" s="251">
        <f>(+'GVA &amp; labour productivity'!K48)/100</f>
        <v>0.22603342128408091</v>
      </c>
      <c r="D18" s="251">
        <f>(+'GVA &amp; labour productivity'!L48)/100</f>
        <v>0.25092146299971646</v>
      </c>
      <c r="E18" s="252">
        <f t="shared" si="0"/>
        <v>2.488804171563555E-2</v>
      </c>
      <c r="F18" s="253">
        <f t="shared" si="1"/>
        <v>-1.3692352248688105E-3</v>
      </c>
    </row>
    <row r="19" spans="1:6" s="257" customFormat="1" x14ac:dyDescent="0.25">
      <c r="A19" s="254" t="s">
        <v>29</v>
      </c>
      <c r="B19" s="255">
        <f>+'GVA &amp; labour productivity'!K77</f>
        <v>3.375281420305587E-2</v>
      </c>
      <c r="C19" s="255">
        <f>(+'GVA &amp; labour productivity'!K50)/100</f>
        <v>0.99999999999999989</v>
      </c>
      <c r="D19" s="255">
        <f>(+'GVA &amp; labour productivity'!L50)/100</f>
        <v>1</v>
      </c>
      <c r="E19" s="256">
        <f t="shared" si="0"/>
        <v>0</v>
      </c>
      <c r="F19" s="239">
        <f>SUM(F12:F18)</f>
        <v>2.0099762395121602E-2</v>
      </c>
    </row>
    <row r="20" spans="1:6" x14ac:dyDescent="0.25">
      <c r="A20" s="65"/>
      <c r="B20" s="258"/>
      <c r="C20" s="258"/>
      <c r="D20" s="258"/>
      <c r="E20" s="65"/>
      <c r="F20" s="65"/>
    </row>
    <row r="21" spans="1:6" ht="14.4" x14ac:dyDescent="0.25">
      <c r="A21" s="259" t="s">
        <v>83</v>
      </c>
      <c r="B21" s="249" t="s">
        <v>83</v>
      </c>
      <c r="C21" s="249">
        <v>2000</v>
      </c>
      <c r="D21" s="249">
        <v>2005</v>
      </c>
      <c r="E21" s="249" t="s">
        <v>108</v>
      </c>
      <c r="F21" s="250" t="s">
        <v>107</v>
      </c>
    </row>
    <row r="22" spans="1:6" x14ac:dyDescent="0.25">
      <c r="A22" s="202" t="s">
        <v>8</v>
      </c>
      <c r="B22" s="251">
        <f>+'GVA &amp; labour productivity'!L69</f>
        <v>5.2734247441468485E-2</v>
      </c>
      <c r="C22" s="251">
        <f>(+'GVA &amp; labour productivity'!L42)/100</f>
        <v>0.40856251772044222</v>
      </c>
      <c r="D22" s="251">
        <f>(+'GVA &amp; labour productivity'!M42)/100</f>
        <v>0.31913423900529586</v>
      </c>
      <c r="E22" s="252">
        <f>+D22-C22</f>
        <v>-8.9428278715146359E-2</v>
      </c>
      <c r="F22" s="253">
        <f>+B22*C22</f>
        <v>2.1545236904779153E-2</v>
      </c>
    </row>
    <row r="23" spans="1:6" x14ac:dyDescent="0.25">
      <c r="A23" s="202" t="s">
        <v>96</v>
      </c>
      <c r="B23" s="251">
        <f>+'GVA &amp; labour productivity'!L70</f>
        <v>-9.2945927574793696E-2</v>
      </c>
      <c r="C23" s="251">
        <f>(+'GVA &amp; labour productivity'!L43)/100</f>
        <v>1.0774028919761838E-2</v>
      </c>
      <c r="D23" s="251">
        <f>(+'GVA &amp; labour productivity'!M43)/100</f>
        <v>1.3354823854478471E-2</v>
      </c>
      <c r="E23" s="252">
        <f t="shared" ref="E23:E29" si="2">+D23-C23</f>
        <v>2.5807949347166331E-3</v>
      </c>
      <c r="F23" s="253">
        <f t="shared" ref="F23:F28" si="3">+B23*C23</f>
        <v>-1.0014021116649164E-3</v>
      </c>
    </row>
    <row r="24" spans="1:6" x14ac:dyDescent="0.25">
      <c r="A24" s="202" t="s">
        <v>63</v>
      </c>
      <c r="B24" s="251">
        <f>+'GVA &amp; labour productivity'!L71</f>
        <v>-2.5724920949921848E-2</v>
      </c>
      <c r="C24" s="251">
        <f>(+'GVA &amp; labour productivity'!L44)/100</f>
        <v>4.7632548908420752E-2</v>
      </c>
      <c r="D24" s="251">
        <f>(+'GVA &amp; labour productivity'!M44)/100</f>
        <v>5.3649551001611791E-2</v>
      </c>
      <c r="E24" s="252">
        <f t="shared" si="2"/>
        <v>6.0170020931910387E-3</v>
      </c>
      <c r="F24" s="253">
        <f t="shared" si="3"/>
        <v>-1.22534355531241E-3</v>
      </c>
    </row>
    <row r="25" spans="1:6" x14ac:dyDescent="0.25">
      <c r="A25" s="202" t="s">
        <v>64</v>
      </c>
      <c r="B25" s="251">
        <f>+'GVA &amp; labour productivity'!L72</f>
        <v>4.3979294209512299E-2</v>
      </c>
      <c r="C25" s="251">
        <f>(+'GVA &amp; labour productivity'!L45)/100</f>
        <v>8.1655798128721299E-2</v>
      </c>
      <c r="D25" s="251">
        <f>(+'GVA &amp; labour productivity'!M45)/100</f>
        <v>9.7167856320515777E-2</v>
      </c>
      <c r="E25" s="252">
        <f t="shared" si="2"/>
        <v>1.5512058191794478E-2</v>
      </c>
      <c r="F25" s="253">
        <f t="shared" si="3"/>
        <v>3.5911643698155779E-3</v>
      </c>
    </row>
    <row r="26" spans="1:6" x14ac:dyDescent="0.25">
      <c r="A26" s="202" t="s">
        <v>65</v>
      </c>
      <c r="B26" s="251">
        <f>+'GVA &amp; labour productivity'!L73</f>
        <v>3.81265629087435E-2</v>
      </c>
      <c r="C26" s="251">
        <f>(+'GVA &amp; labour productivity'!L46)/100</f>
        <v>0.15679047349021832</v>
      </c>
      <c r="D26" s="251">
        <f>(+'GVA &amp; labour productivity'!M46)/100</f>
        <v>0.19111213446926087</v>
      </c>
      <c r="E26" s="252">
        <f t="shared" si="2"/>
        <v>3.4321660979042545E-2</v>
      </c>
      <c r="F26" s="253">
        <f t="shared" si="3"/>
        <v>5.977881851016489E-3</v>
      </c>
    </row>
    <row r="27" spans="1:6" x14ac:dyDescent="0.25">
      <c r="A27" s="206" t="s">
        <v>66</v>
      </c>
      <c r="B27" s="251">
        <f>+'GVA &amp; labour productivity'!L74</f>
        <v>7.9999476326262364E-3</v>
      </c>
      <c r="C27" s="251">
        <f>(+'GVA &amp; labour productivity'!L47)/100</f>
        <v>4.3663169832719027E-2</v>
      </c>
      <c r="D27" s="251">
        <f>(+'GVA &amp; labour productivity'!M47)/100</f>
        <v>5.3879806585309692E-2</v>
      </c>
      <c r="E27" s="252">
        <f t="shared" si="2"/>
        <v>1.0216636752590665E-2</v>
      </c>
      <c r="F27" s="253">
        <f t="shared" si="3"/>
        <v>3.4930307213621787E-4</v>
      </c>
    </row>
    <row r="28" spans="1:6" x14ac:dyDescent="0.25">
      <c r="A28" s="202" t="s">
        <v>67</v>
      </c>
      <c r="B28" s="251">
        <f>+'GVA &amp; labour productivity'!L75</f>
        <v>-4.7267147814469279E-3</v>
      </c>
      <c r="C28" s="251">
        <f>(+'GVA &amp; labour productivity'!L48)/100</f>
        <v>0.25092146299971646</v>
      </c>
      <c r="D28" s="251">
        <f>(+'GVA &amp; labour productivity'!M48)/100</f>
        <v>0.27170158876352751</v>
      </c>
      <c r="E28" s="252">
        <f t="shared" si="2"/>
        <v>2.0780125763811053E-2</v>
      </c>
      <c r="F28" s="253">
        <f t="shared" si="3"/>
        <v>-1.1860341881430481E-3</v>
      </c>
    </row>
    <row r="29" spans="1:6" s="257" customFormat="1" x14ac:dyDescent="0.25">
      <c r="A29" s="254" t="s">
        <v>29</v>
      </c>
      <c r="B29" s="255">
        <f>+'GVA &amp; labour productivity'!L77</f>
        <v>2.658887796802567E-5</v>
      </c>
      <c r="C29" s="255">
        <f>(+'GVA &amp; labour productivity'!L50)/100</f>
        <v>1</v>
      </c>
      <c r="D29" s="255">
        <f>(+'GVA &amp; labour productivity'!M50)/100</f>
        <v>0.99999999999999967</v>
      </c>
      <c r="E29" s="260">
        <f t="shared" si="2"/>
        <v>0</v>
      </c>
      <c r="F29" s="261">
        <f>SUM(F22:F28)</f>
        <v>2.8050806342627063E-2</v>
      </c>
    </row>
    <row r="30" spans="1:6" x14ac:dyDescent="0.25">
      <c r="A30" s="65"/>
      <c r="B30" s="258"/>
      <c r="C30" s="258"/>
      <c r="D30" s="258"/>
      <c r="E30" s="235"/>
      <c r="F30" s="235"/>
    </row>
    <row r="31" spans="1:6" ht="14.4" x14ac:dyDescent="0.25">
      <c r="A31" s="259" t="s">
        <v>84</v>
      </c>
      <c r="B31" s="249" t="s">
        <v>84</v>
      </c>
      <c r="C31" s="249">
        <v>2005</v>
      </c>
      <c r="D31" s="249">
        <v>2010</v>
      </c>
      <c r="E31" s="249" t="s">
        <v>109</v>
      </c>
      <c r="F31" s="250" t="s">
        <v>107</v>
      </c>
    </row>
    <row r="32" spans="1:6" x14ac:dyDescent="0.25">
      <c r="A32" s="202" t="s">
        <v>8</v>
      </c>
      <c r="B32" s="251">
        <f>+'GVA &amp; labour productivity'!M69</f>
        <v>9.6804147663091422E-2</v>
      </c>
      <c r="C32" s="251">
        <f>(+'GVA &amp; labour productivity'!M42)/100</f>
        <v>0.31913423900529586</v>
      </c>
      <c r="D32" s="251">
        <f>(+'GVA &amp; labour productivity'!N42)/100</f>
        <v>0.24098926380368099</v>
      </c>
      <c r="E32" s="252">
        <f>+D32-C32</f>
        <v>-7.8144975201614869E-2</v>
      </c>
      <c r="F32" s="253">
        <f>+B32*C32</f>
        <v>3.0893517997016971E-2</v>
      </c>
    </row>
    <row r="33" spans="1:6" x14ac:dyDescent="0.25">
      <c r="A33" s="202" t="s">
        <v>96</v>
      </c>
      <c r="B33" s="251">
        <f>+'GVA &amp; labour productivity'!M70</f>
        <v>-0.12502576001999144</v>
      </c>
      <c r="C33" s="251">
        <f>(+'GVA &amp; labour productivity'!M43)/100</f>
        <v>1.3354823854478471E-2</v>
      </c>
      <c r="D33" s="251">
        <f>(+'GVA &amp; labour productivity'!N43)/100</f>
        <v>1.6871165644171779E-2</v>
      </c>
      <c r="E33" s="252">
        <f t="shared" ref="E33:E39" si="4">+D33-C33</f>
        <v>3.5163417896933082E-3</v>
      </c>
      <c r="F33" s="253">
        <f t="shared" ref="F33:F38" si="5">+B33*C33</f>
        <v>-1.6696970023392823E-3</v>
      </c>
    </row>
    <row r="34" spans="1:6" x14ac:dyDescent="0.25">
      <c r="A34" s="202" t="s">
        <v>63</v>
      </c>
      <c r="B34" s="251">
        <f>+'GVA &amp; labour productivity'!M71</f>
        <v>-1.4034727331651453E-2</v>
      </c>
      <c r="C34" s="251">
        <f>(+'GVA &amp; labour productivity'!M44)/100</f>
        <v>5.3649551001611791E-2</v>
      </c>
      <c r="D34" s="251">
        <f>(+'GVA &amp; labour productivity'!N44)/100</f>
        <v>6.6142638036809823E-2</v>
      </c>
      <c r="E34" s="252">
        <f t="shared" si="4"/>
        <v>1.2493087035198032E-2</v>
      </c>
      <c r="F34" s="253">
        <f t="shared" si="5"/>
        <v>-7.5295681977314958E-4</v>
      </c>
    </row>
    <row r="35" spans="1:6" x14ac:dyDescent="0.25">
      <c r="A35" s="202" t="s">
        <v>64</v>
      </c>
      <c r="B35" s="251">
        <f>+'GVA &amp; labour productivity'!M72</f>
        <v>3.2751923313719011E-2</v>
      </c>
      <c r="C35" s="251">
        <f>(+'GVA &amp; labour productivity'!M45)/100</f>
        <v>9.7167856320515777E-2</v>
      </c>
      <c r="D35" s="251">
        <f>(+'GVA &amp; labour productivity'!N45)/100</f>
        <v>0.10736196319018405</v>
      </c>
      <c r="E35" s="252">
        <f t="shared" si="4"/>
        <v>1.0194106869668276E-2</v>
      </c>
      <c r="F35" s="253">
        <f t="shared" si="5"/>
        <v>3.182434178768E-3</v>
      </c>
    </row>
    <row r="36" spans="1:6" x14ac:dyDescent="0.25">
      <c r="A36" s="202" t="s">
        <v>65</v>
      </c>
      <c r="B36" s="251">
        <f>+'GVA &amp; labour productivity'!M73</f>
        <v>-1.8836355168858399E-2</v>
      </c>
      <c r="C36" s="251">
        <f>(+'GVA &amp; labour productivity'!M46)/100</f>
        <v>0.19111213446926087</v>
      </c>
      <c r="D36" s="251">
        <f>(+'GVA &amp; labour productivity'!N46)/100</f>
        <v>0.2218174846625767</v>
      </c>
      <c r="E36" s="252">
        <f t="shared" si="4"/>
        <v>3.0705350193315828E-2</v>
      </c>
      <c r="F36" s="253">
        <f t="shared" si="5"/>
        <v>-3.5998560419416232E-3</v>
      </c>
    </row>
    <row r="37" spans="1:6" x14ac:dyDescent="0.25">
      <c r="A37" s="206" t="s">
        <v>66</v>
      </c>
      <c r="B37" s="251">
        <f>+'GVA &amp; labour productivity'!M74</f>
        <v>2.7727847726188415E-2</v>
      </c>
      <c r="C37" s="251">
        <f>(+'GVA &amp; labour productivity'!M47)/100</f>
        <v>5.3879806585309692E-2</v>
      </c>
      <c r="D37" s="251">
        <f>(+'GVA &amp; labour productivity'!N47)/100</f>
        <v>6.5375766871165641E-2</v>
      </c>
      <c r="E37" s="252">
        <f t="shared" si="4"/>
        <v>1.149596028585595E-2</v>
      </c>
      <c r="F37" s="253">
        <f t="shared" si="5"/>
        <v>1.493971072513951E-3</v>
      </c>
    </row>
    <row r="38" spans="1:6" x14ac:dyDescent="0.25">
      <c r="A38" s="202" t="s">
        <v>67</v>
      </c>
      <c r="B38" s="251">
        <f>+'GVA &amp; labour productivity'!M75</f>
        <v>4.5094853384632927E-3</v>
      </c>
      <c r="C38" s="251">
        <f>(+'GVA &amp; labour productivity'!M48)/100</f>
        <v>0.27170158876352751</v>
      </c>
      <c r="D38" s="251">
        <f>(+'GVA &amp; labour productivity'!N48)/100</f>
        <v>0.28144171779141103</v>
      </c>
      <c r="E38" s="252">
        <f t="shared" si="4"/>
        <v>9.7401290278835151E-3</v>
      </c>
      <c r="F38" s="253">
        <f t="shared" si="5"/>
        <v>1.2252343309663103E-3</v>
      </c>
    </row>
    <row r="39" spans="1:6" s="257" customFormat="1" x14ac:dyDescent="0.25">
      <c r="A39" s="254" t="s">
        <v>29</v>
      </c>
      <c r="B39" s="255">
        <f>+'GVA &amp; labour productivity'!M77</f>
        <v>-2.6708014193815854E-3</v>
      </c>
      <c r="C39" s="255">
        <f>(+'GVA &amp; labour productivity'!M50)/100</f>
        <v>0.99999999999999967</v>
      </c>
      <c r="D39" s="255">
        <f>(+'GVA &amp; labour productivity'!N50)/100</f>
        <v>1</v>
      </c>
      <c r="E39" s="256">
        <f t="shared" si="4"/>
        <v>0</v>
      </c>
      <c r="F39" s="239">
        <f>SUM(F32:F38)</f>
        <v>3.0772647715211175E-2</v>
      </c>
    </row>
    <row r="40" spans="1:6" x14ac:dyDescent="0.25">
      <c r="A40" s="65"/>
      <c r="B40" s="258"/>
      <c r="C40" s="258"/>
      <c r="D40" s="258"/>
      <c r="E40" s="236"/>
      <c r="F40" s="262"/>
    </row>
    <row r="41" spans="1:6" ht="14.4" x14ac:dyDescent="0.25">
      <c r="A41" s="259" t="s">
        <v>85</v>
      </c>
      <c r="B41" s="249" t="s">
        <v>85</v>
      </c>
      <c r="C41" s="249">
        <v>2010</v>
      </c>
      <c r="D41" s="249">
        <v>2013</v>
      </c>
      <c r="E41" s="249" t="s">
        <v>110</v>
      </c>
      <c r="F41" s="250" t="s">
        <v>107</v>
      </c>
    </row>
    <row r="42" spans="1:6" x14ac:dyDescent="0.25">
      <c r="A42" s="202" t="s">
        <v>8</v>
      </c>
      <c r="B42" s="251">
        <f>+'GVA &amp; labour productivity'!N69</f>
        <v>-4.7852634166277053E-2</v>
      </c>
      <c r="C42" s="251">
        <f>(+'GVA &amp; labour productivity'!N42)/100</f>
        <v>0.24098926380368099</v>
      </c>
      <c r="D42" s="251">
        <f>(+'GVA &amp; labour productivity'!O42)/100</f>
        <v>0.262018411183089</v>
      </c>
      <c r="E42" s="252">
        <f>+D42-C42</f>
        <v>2.1029147379408003E-2</v>
      </c>
      <c r="F42" s="253">
        <f>+B42*C42</f>
        <v>-1.1531971078797979E-2</v>
      </c>
    </row>
    <row r="43" spans="1:6" x14ac:dyDescent="0.25">
      <c r="A43" s="202" t="s">
        <v>96</v>
      </c>
      <c r="B43" s="251">
        <f>+'GVA &amp; labour productivity'!N70</f>
        <v>-9.1037298124804655E-2</v>
      </c>
      <c r="C43" s="251">
        <f>(+'GVA &amp; labour productivity'!N43)/100</f>
        <v>1.6871165644171779E-2</v>
      </c>
      <c r="D43" s="251">
        <f>(+'GVA &amp; labour productivity'!O43)/100</f>
        <v>1.7047391749062394E-2</v>
      </c>
      <c r="E43" s="252">
        <f t="shared" ref="E43:E49" si="6">+D43-C43</f>
        <v>1.762261048906151E-4</v>
      </c>
      <c r="F43" s="253">
        <f t="shared" ref="F43:F48" si="7">+B43*C43</f>
        <v>-1.5359053364614281E-3</v>
      </c>
    </row>
    <row r="44" spans="1:6" x14ac:dyDescent="0.25">
      <c r="A44" s="202" t="s">
        <v>63</v>
      </c>
      <c r="B44" s="251">
        <f>+'GVA &amp; labour productivity'!N71</f>
        <v>-7.6466432556028918E-2</v>
      </c>
      <c r="C44" s="251">
        <f>(+'GVA &amp; labour productivity'!N44)/100</f>
        <v>6.6142638036809823E-2</v>
      </c>
      <c r="D44" s="251">
        <f>(+'GVA &amp; labour productivity'!O44)/100</f>
        <v>7.040572792362769E-2</v>
      </c>
      <c r="E44" s="252">
        <f t="shared" si="6"/>
        <v>4.2630898868178668E-3</v>
      </c>
      <c r="F44" s="253">
        <f t="shared" si="7"/>
        <v>-5.0576915705195513E-3</v>
      </c>
    </row>
    <row r="45" spans="1:6" x14ac:dyDescent="0.25">
      <c r="A45" s="202" t="s">
        <v>64</v>
      </c>
      <c r="B45" s="251">
        <f>+'GVA &amp; labour productivity'!N72</f>
        <v>-5.2558169066165394E-2</v>
      </c>
      <c r="C45" s="251">
        <f>(+'GVA &amp; labour productivity'!N45)/100</f>
        <v>0.10736196319018405</v>
      </c>
      <c r="D45" s="251">
        <f>(+'GVA &amp; labour productivity'!O45)/100</f>
        <v>9.6829185134674395E-2</v>
      </c>
      <c r="E45" s="252">
        <f t="shared" si="6"/>
        <v>-1.0532778055509659E-2</v>
      </c>
      <c r="F45" s="253">
        <f t="shared" si="7"/>
        <v>-5.6427482126251193E-3</v>
      </c>
    </row>
    <row r="46" spans="1:6" x14ac:dyDescent="0.25">
      <c r="A46" s="202" t="s">
        <v>65</v>
      </c>
      <c r="B46" s="251">
        <f>+'GVA &amp; labour productivity'!N73</f>
        <v>-5.9865770842577715E-2</v>
      </c>
      <c r="C46" s="251">
        <f>(+'GVA &amp; labour productivity'!N46)/100</f>
        <v>0.2218174846625767</v>
      </c>
      <c r="D46" s="251">
        <f>(+'GVA &amp; labour productivity'!O46)/100</f>
        <v>0.21837708830548927</v>
      </c>
      <c r="E46" s="252">
        <f t="shared" si="6"/>
        <v>-3.4403963570874274E-3</v>
      </c>
      <c r="F46" s="253">
        <f t="shared" si="7"/>
        <v>-1.3279274705686813E-2</v>
      </c>
    </row>
    <row r="47" spans="1:6" x14ac:dyDescent="0.25">
      <c r="A47" s="206" t="s">
        <v>66</v>
      </c>
      <c r="B47" s="251">
        <f>+'GVA &amp; labour productivity'!N74</f>
        <v>-7.9407166643127303E-2</v>
      </c>
      <c r="C47" s="251">
        <f>(+'GVA &amp; labour productivity'!N47)/100</f>
        <v>6.5375766871165641E-2</v>
      </c>
      <c r="D47" s="251">
        <f>(+'GVA &amp; labour productivity'!O47)/100</f>
        <v>6.205250596658711E-2</v>
      </c>
      <c r="E47" s="252">
        <f t="shared" si="6"/>
        <v>-3.3232609045785316E-3</v>
      </c>
      <c r="F47" s="253">
        <f t="shared" si="7"/>
        <v>-5.191304414360891E-3</v>
      </c>
    </row>
    <row r="48" spans="1:6" x14ac:dyDescent="0.25">
      <c r="A48" s="202" t="s">
        <v>67</v>
      </c>
      <c r="B48" s="251">
        <f>+'GVA &amp; labour productivity'!N75</f>
        <v>-1.6243004912204539E-2</v>
      </c>
      <c r="C48" s="251">
        <f>(+'GVA &amp; labour productivity'!N48)/100</f>
        <v>0.28144171779141103</v>
      </c>
      <c r="D48" s="251">
        <f>(+'GVA &amp; labour productivity'!O48)/100</f>
        <v>0.27326968973747018</v>
      </c>
      <c r="E48" s="252">
        <f t="shared" si="6"/>
        <v>-8.1720280539408496E-3</v>
      </c>
      <c r="F48" s="253">
        <f t="shared" si="7"/>
        <v>-4.5714592045851734E-3</v>
      </c>
    </row>
    <row r="49" spans="1:6" s="257" customFormat="1" x14ac:dyDescent="0.25">
      <c r="A49" s="254" t="s">
        <v>29</v>
      </c>
      <c r="B49" s="255">
        <f>+'GVA &amp; labour productivity'!N77</f>
        <v>-6.1759451701253743E-2</v>
      </c>
      <c r="C49" s="255">
        <f>(+'GVA &amp; labour productivity'!N50)/100</f>
        <v>1</v>
      </c>
      <c r="D49" s="255">
        <f>(+'GVA &amp; labour productivity'!O50)/100</f>
        <v>1.0000000000000002</v>
      </c>
      <c r="E49" s="256">
        <f t="shared" si="6"/>
        <v>0</v>
      </c>
      <c r="F49" s="239">
        <f>SUM(F42:F48)</f>
        <v>-4.6810354523036959E-2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49"/>
  <sheetViews>
    <sheetView showGridLines="0" topLeftCell="A13" workbookViewId="0"/>
  </sheetViews>
  <sheetFormatPr defaultRowHeight="12" x14ac:dyDescent="0.25"/>
  <cols>
    <col min="2" max="2" width="29.5703125" customWidth="1"/>
    <col min="3" max="6" width="14.140625" customWidth="1"/>
    <col min="7" max="7" width="6.42578125" customWidth="1"/>
  </cols>
  <sheetData>
    <row r="1" spans="1:16" ht="14.4" x14ac:dyDescent="0.25">
      <c r="A1" s="263" t="s">
        <v>111</v>
      </c>
    </row>
    <row r="2" spans="1:16" x14ac:dyDescent="0.25">
      <c r="A2" s="34" t="s">
        <v>88</v>
      </c>
    </row>
    <row r="3" spans="1:16" x14ac:dyDescent="0.25">
      <c r="A3" s="34"/>
    </row>
    <row r="4" spans="1:16" x14ac:dyDescent="0.25">
      <c r="A4" s="264"/>
      <c r="B4" s="265"/>
      <c r="C4" s="264"/>
      <c r="D4" s="264" t="s">
        <v>112</v>
      </c>
      <c r="E4" s="264"/>
      <c r="F4" s="264"/>
    </row>
    <row r="5" spans="1:16" ht="48" x14ac:dyDescent="0.25">
      <c r="A5" s="266" t="s">
        <v>113</v>
      </c>
      <c r="B5" s="267" t="s">
        <v>114</v>
      </c>
      <c r="C5" s="268" t="s">
        <v>115</v>
      </c>
      <c r="D5" s="268" t="s">
        <v>116</v>
      </c>
      <c r="E5" s="268" t="s">
        <v>117</v>
      </c>
      <c r="F5" s="268" t="s">
        <v>116</v>
      </c>
      <c r="H5" s="266"/>
      <c r="I5" s="266" t="s">
        <v>8</v>
      </c>
      <c r="J5" s="269" t="s">
        <v>64</v>
      </c>
      <c r="K5" s="266" t="s">
        <v>67</v>
      </c>
      <c r="L5" s="266" t="s">
        <v>65</v>
      </c>
      <c r="M5" s="269" t="s">
        <v>63</v>
      </c>
      <c r="N5" s="266" t="s">
        <v>66</v>
      </c>
      <c r="O5" s="269" t="s">
        <v>96</v>
      </c>
      <c r="P5" s="266"/>
    </row>
    <row r="6" spans="1:16" x14ac:dyDescent="0.25">
      <c r="A6" s="95">
        <v>1</v>
      </c>
      <c r="B6" s="202" t="s">
        <v>8</v>
      </c>
      <c r="C6" s="270">
        <f>(VLOOKUP($A6,'GVA &amp; labour productivity'!$C$42:$O$48,13,FALSE)/100)</f>
        <v>0.262018411183089</v>
      </c>
      <c r="D6" s="271">
        <f>VLOOKUP(A6,'GVA &amp; labour productivity'!$C$55:$O$61,13,FALSE)</f>
        <v>0.50735182324238692</v>
      </c>
      <c r="E6" s="272">
        <f>+C6</f>
        <v>0.262018411183089</v>
      </c>
      <c r="F6" s="273">
        <f>+D6</f>
        <v>0.50735182324238692</v>
      </c>
      <c r="G6" s="274"/>
      <c r="H6" s="275">
        <v>0</v>
      </c>
      <c r="I6" s="276">
        <v>0</v>
      </c>
      <c r="J6" s="276"/>
      <c r="K6" s="276"/>
      <c r="L6" s="276"/>
      <c r="M6" s="276"/>
      <c r="N6" s="276"/>
      <c r="O6" s="276"/>
      <c r="P6" s="276">
        <v>0</v>
      </c>
    </row>
    <row r="7" spans="1:16" x14ac:dyDescent="0.25">
      <c r="A7" s="95">
        <v>4</v>
      </c>
      <c r="B7" s="202" t="s">
        <v>64</v>
      </c>
      <c r="C7" s="270">
        <f>(VLOOKUP($A7,'GVA &amp; labour productivity'!$C$42:$O$48,13,FALSE)/100)</f>
        <v>9.6829185134674395E-2</v>
      </c>
      <c r="D7" s="271">
        <f>VLOOKUP(A7,'GVA &amp; labour productivity'!$C$55:$O$61,13,FALSE)</f>
        <v>0.57314710600615371</v>
      </c>
      <c r="E7" s="272">
        <f t="shared" ref="E7:E12" si="0">+E6+C7</f>
        <v>0.35884759631776342</v>
      </c>
      <c r="F7" s="273">
        <f t="shared" ref="F7:F12" si="1">+D7</f>
        <v>0.57314710600615371</v>
      </c>
      <c r="G7" s="274"/>
      <c r="H7" s="275">
        <v>0</v>
      </c>
      <c r="I7" s="277">
        <f>+$F$6</f>
        <v>0.50735182324238692</v>
      </c>
      <c r="J7" s="276"/>
      <c r="K7" s="276"/>
      <c r="L7" s="276"/>
      <c r="M7" s="276"/>
      <c r="N7" s="276"/>
      <c r="O7" s="276"/>
      <c r="P7" s="276">
        <v>0</v>
      </c>
    </row>
    <row r="8" spans="1:16" x14ac:dyDescent="0.25">
      <c r="A8" s="95">
        <v>7</v>
      </c>
      <c r="B8" s="202" t="s">
        <v>67</v>
      </c>
      <c r="C8" s="270">
        <f>(VLOOKUP($A8,'GVA &amp; labour productivity'!$C$42:$O$48,13,FALSE)/100)</f>
        <v>0.27326968973747018</v>
      </c>
      <c r="D8" s="271">
        <f>VLOOKUP(A8,'GVA &amp; labour productivity'!$C$55:$O$61,13,FALSE)</f>
        <v>0.78954909769318071</v>
      </c>
      <c r="E8" s="272">
        <f t="shared" si="0"/>
        <v>0.63211728605523354</v>
      </c>
      <c r="F8" s="273">
        <f t="shared" si="1"/>
        <v>0.78954909769318071</v>
      </c>
      <c r="G8" s="274"/>
      <c r="H8" s="275">
        <f>AVERAGE(H7,H9)</f>
        <v>13.100920559154449</v>
      </c>
      <c r="I8" s="277">
        <f>+$F$6</f>
        <v>0.50735182324238692</v>
      </c>
      <c r="J8" s="276"/>
      <c r="K8" s="276"/>
      <c r="L8" s="276"/>
      <c r="M8" s="276"/>
      <c r="N8" s="276"/>
      <c r="O8" s="276"/>
      <c r="P8" s="276">
        <v>0</v>
      </c>
    </row>
    <row r="9" spans="1:16" x14ac:dyDescent="0.25">
      <c r="A9" s="95">
        <v>5</v>
      </c>
      <c r="B9" s="202" t="s">
        <v>65</v>
      </c>
      <c r="C9" s="270">
        <f>(VLOOKUP($A9,'GVA &amp; labour productivity'!$C$42:$O$48,13,FALSE)/100)</f>
        <v>0.21837708830548927</v>
      </c>
      <c r="D9" s="271">
        <f>VLOOKUP(A9,'GVA &amp; labour productivity'!$C$55:$O$61,13,FALSE)</f>
        <v>0.85428795067347663</v>
      </c>
      <c r="E9" s="272">
        <f t="shared" si="0"/>
        <v>0.85049437436072284</v>
      </c>
      <c r="F9" s="273">
        <f t="shared" si="1"/>
        <v>0.85428795067347663</v>
      </c>
      <c r="G9" s="274"/>
      <c r="H9" s="275">
        <f>+$E$6*100</f>
        <v>26.201841118308899</v>
      </c>
      <c r="I9" s="277">
        <f>+$F$6</f>
        <v>0.50735182324238692</v>
      </c>
      <c r="J9" s="276">
        <v>0</v>
      </c>
      <c r="K9" s="276"/>
      <c r="L9" s="276"/>
      <c r="M9" s="276"/>
      <c r="N9" s="276"/>
      <c r="O9" s="276"/>
      <c r="P9" s="276">
        <v>0</v>
      </c>
    </row>
    <row r="10" spans="1:16" x14ac:dyDescent="0.25">
      <c r="A10" s="95">
        <v>3</v>
      </c>
      <c r="B10" s="202" t="s">
        <v>63</v>
      </c>
      <c r="C10" s="270">
        <f>(VLOOKUP($A10,'GVA &amp; labour productivity'!$C$42:$O$48,13,FALSE)/100)</f>
        <v>7.040572792362769E-2</v>
      </c>
      <c r="D10" s="271">
        <f>VLOOKUP(A10,'GVA &amp; labour productivity'!$C$55:$O$61,13,FALSE)</f>
        <v>0.9679323374658112</v>
      </c>
      <c r="E10" s="272">
        <f t="shared" si="0"/>
        <v>0.92090010228435049</v>
      </c>
      <c r="F10" s="273">
        <f t="shared" si="1"/>
        <v>0.9679323374658112</v>
      </c>
      <c r="G10" s="274"/>
      <c r="H10" s="275">
        <f>+$E$6*100</f>
        <v>26.201841118308899</v>
      </c>
      <c r="I10" s="276">
        <v>0</v>
      </c>
      <c r="J10" s="278">
        <f>+$F$7</f>
        <v>0.57314710600615371</v>
      </c>
      <c r="K10" s="276"/>
      <c r="L10" s="276"/>
      <c r="M10" s="276"/>
      <c r="N10" s="276"/>
      <c r="O10" s="276"/>
      <c r="P10" s="276">
        <v>0</v>
      </c>
    </row>
    <row r="11" spans="1:16" x14ac:dyDescent="0.25">
      <c r="A11" s="95">
        <v>6</v>
      </c>
      <c r="B11" s="206" t="s">
        <v>66</v>
      </c>
      <c r="C11" s="270">
        <f>(VLOOKUP($A11,'GVA &amp; labour productivity'!$C$42:$O$48,13,FALSE)/100)</f>
        <v>6.205250596658711E-2</v>
      </c>
      <c r="D11" s="271">
        <f>VLOOKUP(A11,'GVA &amp; labour productivity'!$C$55:$O$61,13,FALSE)</f>
        <v>2.240263858211323</v>
      </c>
      <c r="E11" s="272">
        <f t="shared" si="0"/>
        <v>0.98295260825093755</v>
      </c>
      <c r="F11" s="273">
        <f t="shared" si="1"/>
        <v>2.240263858211323</v>
      </c>
      <c r="G11" s="274"/>
      <c r="H11" s="275">
        <f>AVERAGE(H10,H12)</f>
        <v>31.04330037504262</v>
      </c>
      <c r="I11" s="276"/>
      <c r="J11" s="278">
        <f>+$F$7</f>
        <v>0.57314710600615371</v>
      </c>
      <c r="K11" s="276"/>
      <c r="L11" s="276"/>
      <c r="M11" s="276"/>
      <c r="N11" s="276"/>
      <c r="O11" s="276"/>
      <c r="P11" s="276">
        <v>0</v>
      </c>
    </row>
    <row r="12" spans="1:16" x14ac:dyDescent="0.25">
      <c r="A12" s="95">
        <v>2</v>
      </c>
      <c r="B12" s="202" t="s">
        <v>96</v>
      </c>
      <c r="C12" s="270">
        <f>(VLOOKUP($A12,'GVA &amp; labour productivity'!$C$42:$O$48,13,FALSE)/100)</f>
        <v>1.7047391749062394E-2</v>
      </c>
      <c r="D12" s="271">
        <f>VLOOKUP(A12,'GVA &amp; labour productivity'!$C$55:$O$61,13,FALSE)</f>
        <v>11.854505232877628</v>
      </c>
      <c r="E12" s="272">
        <f t="shared" si="0"/>
        <v>1</v>
      </c>
      <c r="F12" s="273">
        <f t="shared" si="1"/>
        <v>11.854505232877628</v>
      </c>
      <c r="G12" s="274"/>
      <c r="H12" s="275">
        <f>+$E$7*100</f>
        <v>35.88475963177634</v>
      </c>
      <c r="I12" s="276"/>
      <c r="J12" s="278">
        <f>+$F$7</f>
        <v>0.57314710600615371</v>
      </c>
      <c r="K12" s="276">
        <v>0</v>
      </c>
      <c r="L12" s="276"/>
      <c r="M12" s="276"/>
      <c r="N12" s="276"/>
      <c r="O12" s="276"/>
      <c r="P12" s="276">
        <v>0</v>
      </c>
    </row>
    <row r="13" spans="1:16" x14ac:dyDescent="0.25">
      <c r="A13" s="95"/>
      <c r="B13" s="279"/>
      <c r="C13" s="270">
        <f>SUM(C6:C12)</f>
        <v>1</v>
      </c>
      <c r="D13" s="271"/>
      <c r="E13" s="270"/>
      <c r="F13" s="271"/>
      <c r="H13" s="275">
        <f>+$E$7*100</f>
        <v>35.88475963177634</v>
      </c>
      <c r="I13" s="276"/>
      <c r="J13" s="276">
        <v>0</v>
      </c>
      <c r="K13" s="280">
        <f>+$F$8</f>
        <v>0.78954909769318071</v>
      </c>
      <c r="L13" s="276"/>
      <c r="M13" s="276"/>
      <c r="N13" s="276"/>
      <c r="O13" s="276"/>
      <c r="P13" s="276">
        <v>0</v>
      </c>
    </row>
    <row r="14" spans="1:16" x14ac:dyDescent="0.25">
      <c r="B14" s="281"/>
      <c r="C14" s="282"/>
      <c r="D14" s="282"/>
      <c r="E14" s="283"/>
      <c r="F14" s="283"/>
      <c r="H14" s="275">
        <f>AVERAGE(H13,H15)</f>
        <v>49.548244118649848</v>
      </c>
      <c r="I14" s="276"/>
      <c r="J14" s="276"/>
      <c r="K14" s="280">
        <f>+$F$8</f>
        <v>0.78954909769318071</v>
      </c>
      <c r="L14" s="276"/>
      <c r="M14" s="276"/>
      <c r="N14" s="276"/>
      <c r="O14" s="276"/>
      <c r="P14" s="276">
        <v>0</v>
      </c>
    </row>
    <row r="15" spans="1:16" x14ac:dyDescent="0.25">
      <c r="H15" s="275">
        <f>+$E$8*100</f>
        <v>63.211728605523355</v>
      </c>
      <c r="I15" s="276"/>
      <c r="J15" s="276"/>
      <c r="K15" s="280">
        <f>+$F$8</f>
        <v>0.78954909769318071</v>
      </c>
      <c r="L15" s="276">
        <v>0</v>
      </c>
      <c r="M15" s="276"/>
      <c r="N15" s="276"/>
      <c r="O15" s="276"/>
      <c r="P15" s="276">
        <v>0</v>
      </c>
    </row>
    <row r="16" spans="1:16" x14ac:dyDescent="0.25">
      <c r="A16" s="284"/>
      <c r="B16" s="285"/>
      <c r="H16" s="275">
        <f>+$E$8*100</f>
        <v>63.211728605523355</v>
      </c>
      <c r="I16" s="276"/>
      <c r="J16" s="276"/>
      <c r="K16" s="276">
        <v>0</v>
      </c>
      <c r="L16" s="286">
        <f>+$F$9</f>
        <v>0.85428795067347663</v>
      </c>
      <c r="M16" s="276"/>
      <c r="N16" s="276"/>
      <c r="O16" s="276"/>
      <c r="P16" s="276">
        <v>0</v>
      </c>
    </row>
    <row r="17" spans="8:16" x14ac:dyDescent="0.25">
      <c r="H17" s="275">
        <f>AVERAGE(H16,H18)</f>
        <v>74.130583020797815</v>
      </c>
      <c r="I17" s="276"/>
      <c r="J17" s="276"/>
      <c r="K17" s="276"/>
      <c r="L17" s="286">
        <f>+$F$9</f>
        <v>0.85428795067347663</v>
      </c>
      <c r="M17" s="276"/>
      <c r="N17" s="276"/>
      <c r="O17" s="276"/>
      <c r="P17" s="276">
        <v>0</v>
      </c>
    </row>
    <row r="18" spans="8:16" x14ac:dyDescent="0.25">
      <c r="H18" s="275">
        <f>+$E$9*100</f>
        <v>85.049437436072282</v>
      </c>
      <c r="I18" s="276"/>
      <c r="J18" s="276"/>
      <c r="K18" s="276"/>
      <c r="L18" s="286">
        <f>+$F$9</f>
        <v>0.85428795067347663</v>
      </c>
      <c r="M18" s="276">
        <v>0</v>
      </c>
      <c r="N18" s="276"/>
      <c r="O18" s="276"/>
      <c r="P18" s="276">
        <v>0</v>
      </c>
    </row>
    <row r="19" spans="8:16" x14ac:dyDescent="0.25">
      <c r="H19" s="275">
        <f>+$E$9*100</f>
        <v>85.049437436072282</v>
      </c>
      <c r="I19" s="276"/>
      <c r="J19" s="276"/>
      <c r="K19" s="276"/>
      <c r="L19" s="276">
        <v>0</v>
      </c>
      <c r="M19" s="286">
        <f>+$F$10</f>
        <v>0.9679323374658112</v>
      </c>
      <c r="N19" s="276"/>
      <c r="O19" s="276"/>
      <c r="P19" s="276">
        <v>0</v>
      </c>
    </row>
    <row r="20" spans="8:16" x14ac:dyDescent="0.25">
      <c r="H20" s="275">
        <f>AVERAGE(H19,H21)</f>
        <v>88.569723832253658</v>
      </c>
      <c r="I20" s="276"/>
      <c r="J20" s="276"/>
      <c r="K20" s="276"/>
      <c r="L20" s="276"/>
      <c r="M20" s="286">
        <f>+$F$10</f>
        <v>0.9679323374658112</v>
      </c>
      <c r="N20" s="276"/>
      <c r="O20" s="276"/>
      <c r="P20" s="276">
        <v>0</v>
      </c>
    </row>
    <row r="21" spans="8:16" x14ac:dyDescent="0.25">
      <c r="H21" s="275">
        <f>+$E$10*100</f>
        <v>92.090010228435048</v>
      </c>
      <c r="I21" s="276"/>
      <c r="J21" s="276"/>
      <c r="K21" s="276"/>
      <c r="L21" s="276"/>
      <c r="M21" s="286">
        <f>+$F$10</f>
        <v>0.9679323374658112</v>
      </c>
      <c r="N21" s="276">
        <v>0</v>
      </c>
      <c r="O21" s="276"/>
      <c r="P21" s="276">
        <v>0</v>
      </c>
    </row>
    <row r="22" spans="8:16" x14ac:dyDescent="0.25">
      <c r="H22" s="275">
        <f>+$E$10*100</f>
        <v>92.090010228435048</v>
      </c>
      <c r="I22" s="276"/>
      <c r="J22" s="276"/>
      <c r="K22" s="276"/>
      <c r="L22" s="276"/>
      <c r="M22" s="276">
        <v>0</v>
      </c>
      <c r="N22" s="286">
        <f>+$F$11</f>
        <v>2.240263858211323</v>
      </c>
      <c r="O22" s="276"/>
      <c r="P22" s="276">
        <v>0</v>
      </c>
    </row>
    <row r="23" spans="8:16" x14ac:dyDescent="0.25">
      <c r="H23" s="275">
        <f>AVERAGE(H22,H24)</f>
        <v>95.192635526764406</v>
      </c>
      <c r="I23" s="276"/>
      <c r="J23" s="276"/>
      <c r="K23" s="276"/>
      <c r="L23" s="276"/>
      <c r="M23" s="276"/>
      <c r="N23" s="286">
        <f>+$F$11</f>
        <v>2.240263858211323</v>
      </c>
      <c r="O23" s="276"/>
      <c r="P23" s="276">
        <v>0</v>
      </c>
    </row>
    <row r="24" spans="8:16" x14ac:dyDescent="0.25">
      <c r="H24" s="275">
        <f>+$E$11*100</f>
        <v>98.295260825093749</v>
      </c>
      <c r="I24" s="276"/>
      <c r="J24" s="276"/>
      <c r="K24" s="276"/>
      <c r="L24" s="276"/>
      <c r="M24" s="276"/>
      <c r="N24" s="286">
        <f>+$F$11</f>
        <v>2.240263858211323</v>
      </c>
      <c r="O24" s="276">
        <v>0</v>
      </c>
      <c r="P24" s="276">
        <v>0</v>
      </c>
    </row>
    <row r="25" spans="8:16" x14ac:dyDescent="0.25">
      <c r="H25" s="275">
        <f>+$E$11*100</f>
        <v>98.295260825093749</v>
      </c>
      <c r="I25" s="276"/>
      <c r="J25" s="276"/>
      <c r="K25" s="276"/>
      <c r="L25" s="276"/>
      <c r="M25" s="276"/>
      <c r="N25" s="276">
        <v>0</v>
      </c>
      <c r="O25" s="286">
        <f>+$F$12</f>
        <v>11.854505232877628</v>
      </c>
      <c r="P25" s="276">
        <v>0</v>
      </c>
    </row>
    <row r="26" spans="8:16" x14ac:dyDescent="0.25">
      <c r="H26" s="275">
        <f>AVERAGE(H25,H27)</f>
        <v>99.147630412546874</v>
      </c>
      <c r="I26" s="276"/>
      <c r="J26" s="276"/>
      <c r="K26" s="276"/>
      <c r="L26" s="276"/>
      <c r="M26" s="276"/>
      <c r="N26" s="276"/>
      <c r="O26" s="286">
        <f>+$F$12</f>
        <v>11.854505232877628</v>
      </c>
      <c r="P26" s="276">
        <v>0</v>
      </c>
    </row>
    <row r="27" spans="8:16" x14ac:dyDescent="0.25">
      <c r="H27" s="275">
        <f>+$E$12*100</f>
        <v>100</v>
      </c>
      <c r="I27" s="276"/>
      <c r="J27" s="276"/>
      <c r="K27" s="276"/>
      <c r="L27" s="276"/>
      <c r="M27" s="276"/>
      <c r="N27" s="276"/>
      <c r="O27" s="286">
        <f>+$F$12</f>
        <v>11.854505232877628</v>
      </c>
      <c r="P27" s="276">
        <v>0</v>
      </c>
    </row>
    <row r="28" spans="8:16" x14ac:dyDescent="0.25">
      <c r="H28" s="275">
        <f>+$E$12*100</f>
        <v>100</v>
      </c>
      <c r="I28" s="276"/>
      <c r="J28" s="276"/>
      <c r="K28" s="276"/>
      <c r="L28" s="276"/>
      <c r="M28" s="276"/>
      <c r="N28" s="276"/>
      <c r="O28" s="276">
        <v>0</v>
      </c>
      <c r="P28" s="276">
        <v>0</v>
      </c>
    </row>
    <row r="49" spans="8:8" x14ac:dyDescent="0.25">
      <c r="H49" s="287"/>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2"/>
  <sheetViews>
    <sheetView showGridLines="0" workbookViewId="0"/>
  </sheetViews>
  <sheetFormatPr defaultRowHeight="12" x14ac:dyDescent="0.25"/>
  <cols>
    <col min="1" max="1" width="25.28515625" customWidth="1"/>
  </cols>
  <sheetData>
    <row r="1" spans="1:11" ht="14.4" x14ac:dyDescent="0.3">
      <c r="A1" s="32" t="s">
        <v>12</v>
      </c>
    </row>
    <row r="2" spans="1:11" x14ac:dyDescent="0.25">
      <c r="A2" s="33" t="s">
        <v>1</v>
      </c>
      <c r="B2" s="58" t="s">
        <v>44</v>
      </c>
    </row>
    <row r="4" spans="1:11" s="257" customFormat="1" x14ac:dyDescent="0.25">
      <c r="B4" s="288" t="s">
        <v>6</v>
      </c>
      <c r="C4" s="288"/>
      <c r="D4" s="288"/>
      <c r="E4" s="288"/>
      <c r="F4" s="288"/>
      <c r="G4" s="289" t="s">
        <v>7</v>
      </c>
      <c r="H4" s="289"/>
      <c r="I4" s="289"/>
      <c r="J4" s="289"/>
      <c r="K4" s="289"/>
    </row>
    <row r="5" spans="1:11" s="291" customFormat="1" x14ac:dyDescent="0.25">
      <c r="A5" s="290" t="s">
        <v>114</v>
      </c>
      <c r="B5" s="290">
        <v>1991</v>
      </c>
      <c r="C5" s="290">
        <v>2000</v>
      </c>
      <c r="D5" s="290">
        <v>2005</v>
      </c>
      <c r="E5" s="290">
        <v>2010</v>
      </c>
      <c r="F5" s="290">
        <v>2013</v>
      </c>
      <c r="G5" s="290">
        <v>1991</v>
      </c>
      <c r="H5" s="290">
        <v>2000</v>
      </c>
      <c r="I5" s="290">
        <v>2005</v>
      </c>
      <c r="J5" s="290">
        <v>2010</v>
      </c>
      <c r="K5" s="290">
        <v>2013</v>
      </c>
    </row>
    <row r="6" spans="1:11" x14ac:dyDescent="0.25">
      <c r="A6" s="292" t="s">
        <v>8</v>
      </c>
      <c r="B6" s="39">
        <v>46</v>
      </c>
      <c r="C6" s="39">
        <v>40</v>
      </c>
      <c r="D6" s="39">
        <v>30.400000000000002</v>
      </c>
      <c r="E6" s="39">
        <v>23.200000000000003</v>
      </c>
      <c r="F6" s="39">
        <v>25.5</v>
      </c>
      <c r="G6" s="39">
        <v>69.8</v>
      </c>
      <c r="H6" s="39">
        <v>45.2</v>
      </c>
      <c r="I6" s="39">
        <v>38.800000000000004</v>
      </c>
      <c r="J6" s="39">
        <v>28</v>
      </c>
      <c r="K6" s="39">
        <v>29.200000000000003</v>
      </c>
    </row>
    <row r="7" spans="1:11" x14ac:dyDescent="0.25">
      <c r="A7" s="292" t="s">
        <v>118</v>
      </c>
      <c r="B7" s="39">
        <v>0.9</v>
      </c>
      <c r="C7" s="39">
        <v>1.2000000000000002</v>
      </c>
      <c r="D7" s="39">
        <v>1.5</v>
      </c>
      <c r="E7" s="39">
        <v>2</v>
      </c>
      <c r="F7" s="39">
        <v>2</v>
      </c>
      <c r="G7" s="39">
        <v>0.30000000000000004</v>
      </c>
      <c r="H7" s="39">
        <v>0.7</v>
      </c>
      <c r="I7" s="39">
        <v>0.5</v>
      </c>
      <c r="J7" s="39">
        <v>0.2</v>
      </c>
      <c r="K7" s="39">
        <v>0.2</v>
      </c>
    </row>
    <row r="8" spans="1:11" x14ac:dyDescent="0.25">
      <c r="A8" s="293" t="s">
        <v>63</v>
      </c>
      <c r="B8" s="39">
        <v>3.9000000000000004</v>
      </c>
      <c r="C8" s="39">
        <v>3.4000000000000004</v>
      </c>
      <c r="D8" s="39">
        <v>4</v>
      </c>
      <c r="E8" s="39">
        <v>4.9000000000000004</v>
      </c>
      <c r="F8" s="39">
        <v>5.2</v>
      </c>
      <c r="G8" s="39">
        <v>1.4000000000000001</v>
      </c>
      <c r="H8" s="39">
        <v>11.100000000000001</v>
      </c>
      <c r="I8" s="39">
        <v>11.4</v>
      </c>
      <c r="J8" s="39">
        <v>14</v>
      </c>
      <c r="K8" s="39">
        <v>14.9</v>
      </c>
    </row>
    <row r="9" spans="1:11" x14ac:dyDescent="0.25">
      <c r="A9" s="293" t="s">
        <v>64</v>
      </c>
      <c r="B9" s="39">
        <v>7.1000000000000005</v>
      </c>
      <c r="C9" s="39">
        <v>9.7000000000000011</v>
      </c>
      <c r="D9" s="39">
        <v>11.8</v>
      </c>
      <c r="E9" s="39">
        <v>13.100000000000001</v>
      </c>
      <c r="F9" s="39">
        <v>11.9</v>
      </c>
      <c r="G9" s="39">
        <v>0.2</v>
      </c>
      <c r="H9" s="39">
        <v>0.5</v>
      </c>
      <c r="I9" s="39">
        <v>0.4</v>
      </c>
      <c r="J9" s="39">
        <v>0.30000000000000004</v>
      </c>
      <c r="K9" s="39">
        <v>0.30000000000000004</v>
      </c>
    </row>
    <row r="10" spans="1:11" x14ac:dyDescent="0.25">
      <c r="A10" s="293" t="s">
        <v>65</v>
      </c>
      <c r="B10" s="39">
        <v>14.500000000000002</v>
      </c>
      <c r="C10" s="39">
        <v>17.600000000000001</v>
      </c>
      <c r="D10" s="39">
        <v>21.400000000000002</v>
      </c>
      <c r="E10" s="39">
        <v>24.700000000000003</v>
      </c>
      <c r="F10" s="39">
        <v>24.500000000000004</v>
      </c>
      <c r="G10" s="39">
        <v>4.3</v>
      </c>
      <c r="H10" s="39">
        <v>6.3000000000000007</v>
      </c>
      <c r="I10" s="39">
        <v>8.6999999999999993</v>
      </c>
      <c r="J10" s="39">
        <v>11.000000000000002</v>
      </c>
      <c r="K10" s="39">
        <v>10.8</v>
      </c>
    </row>
    <row r="11" spans="1:11" x14ac:dyDescent="0.25">
      <c r="A11" s="206" t="s">
        <v>66</v>
      </c>
      <c r="B11" s="39">
        <v>5.1000000000000005</v>
      </c>
      <c r="C11" s="39">
        <v>5.1000000000000005</v>
      </c>
      <c r="D11" s="39">
        <v>6.4</v>
      </c>
      <c r="E11" s="39">
        <v>7.8000000000000007</v>
      </c>
      <c r="F11" s="39">
        <v>7.4</v>
      </c>
      <c r="G11" s="39">
        <v>0.4</v>
      </c>
      <c r="H11" s="39">
        <v>0.70000000000000007</v>
      </c>
      <c r="I11" s="39">
        <v>0.9</v>
      </c>
      <c r="J11" s="39">
        <v>1</v>
      </c>
      <c r="K11" s="39">
        <v>1</v>
      </c>
    </row>
    <row r="12" spans="1:11" x14ac:dyDescent="0.25">
      <c r="A12" s="206" t="s">
        <v>67</v>
      </c>
      <c r="B12" s="39">
        <v>22.3</v>
      </c>
      <c r="C12" s="39">
        <v>22.9</v>
      </c>
      <c r="D12" s="39">
        <v>24.299999999999997</v>
      </c>
      <c r="E12" s="39">
        <v>24.200000000000003</v>
      </c>
      <c r="F12" s="39">
        <v>23.500000000000004</v>
      </c>
      <c r="G12" s="39">
        <v>23.700000000000003</v>
      </c>
      <c r="H12" s="39">
        <v>35.6</v>
      </c>
      <c r="I12" s="39">
        <v>39.600000000000009</v>
      </c>
      <c r="J12" s="39">
        <v>45.4</v>
      </c>
      <c r="K12" s="39">
        <v>43.599999999999994</v>
      </c>
    </row>
  </sheetData>
  <mergeCells count="2">
    <mergeCell ref="B4:F4"/>
    <mergeCell ref="G4:K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M38" sqref="M38"/>
    </sheetView>
  </sheetViews>
  <sheetFormatPr defaultRowHeight="12" x14ac:dyDescent="0.25"/>
  <cols>
    <col min="1" max="1" width="11.140625" style="2" bestFit="1" customWidth="1"/>
    <col min="2" max="2" width="11.140625" style="2" customWidth="1"/>
    <col min="3" max="5" width="9.42578125" style="2" customWidth="1"/>
    <col min="6" max="6" width="9.42578125" style="3" customWidth="1"/>
    <col min="7" max="9" width="9.42578125" style="2" customWidth="1"/>
    <col min="10" max="10" width="9.42578125" style="3" customWidth="1"/>
    <col min="11" max="11" width="3" style="2" customWidth="1"/>
    <col min="12" max="15" width="8" style="2" customWidth="1"/>
    <col min="16" max="16" width="6.42578125" style="2" customWidth="1"/>
    <col min="17" max="21" width="8" style="2" customWidth="1"/>
    <col min="22" max="16384" width="9.140625" style="2"/>
  </cols>
  <sheetData>
    <row r="1" spans="1:20" ht="14.4" x14ac:dyDescent="0.25">
      <c r="A1" s="1" t="s">
        <v>0</v>
      </c>
      <c r="B1" s="1"/>
    </row>
    <row r="2" spans="1:20" s="4" customFormat="1" x14ac:dyDescent="0.25">
      <c r="A2" s="4" t="s">
        <v>1</v>
      </c>
      <c r="B2" s="5" t="s">
        <v>2</v>
      </c>
      <c r="E2" s="3"/>
      <c r="I2" s="3"/>
    </row>
    <row r="3" spans="1:20" x14ac:dyDescent="0.25">
      <c r="B3" s="6" t="s">
        <v>3</v>
      </c>
      <c r="E3" s="3"/>
      <c r="F3" s="2"/>
      <c r="I3" s="3"/>
      <c r="J3" s="2"/>
    </row>
    <row r="4" spans="1:20" ht="37.200000000000003" customHeight="1" x14ac:dyDescent="0.25">
      <c r="A4" s="7" t="s">
        <v>4</v>
      </c>
      <c r="B4" s="48" t="s">
        <v>5</v>
      </c>
      <c r="C4" s="48"/>
      <c r="D4" s="48"/>
      <c r="E4" s="48"/>
      <c r="F4" s="48"/>
      <c r="G4" s="48"/>
      <c r="H4" s="48"/>
      <c r="I4" s="48"/>
      <c r="J4" s="48"/>
      <c r="K4" s="8"/>
      <c r="L4" s="8"/>
      <c r="M4" s="8"/>
      <c r="N4" s="8"/>
      <c r="O4" s="8"/>
      <c r="P4" s="8"/>
      <c r="Q4" s="8"/>
      <c r="R4" s="8"/>
      <c r="S4" s="8"/>
      <c r="T4" s="8"/>
    </row>
    <row r="5" spans="1:20" s="9" customFormat="1" x14ac:dyDescent="0.25">
      <c r="C5" s="49" t="s">
        <v>6</v>
      </c>
      <c r="D5" s="49"/>
      <c r="E5" s="49"/>
      <c r="F5" s="10"/>
      <c r="G5" s="50" t="s">
        <v>7</v>
      </c>
      <c r="H5" s="50"/>
      <c r="I5" s="50"/>
      <c r="J5" s="11"/>
    </row>
    <row r="6" spans="1:20" s="12" customFormat="1" x14ac:dyDescent="0.25">
      <c r="C6" s="13" t="s">
        <v>8</v>
      </c>
      <c r="D6" s="12" t="s">
        <v>9</v>
      </c>
      <c r="E6" s="12" t="s">
        <v>10</v>
      </c>
      <c r="F6" s="14" t="s">
        <v>11</v>
      </c>
      <c r="G6" s="13" t="s">
        <v>8</v>
      </c>
      <c r="H6" s="12" t="s">
        <v>9</v>
      </c>
      <c r="I6" s="12" t="s">
        <v>10</v>
      </c>
      <c r="J6" s="14" t="s">
        <v>11</v>
      </c>
    </row>
    <row r="7" spans="1:20" x14ac:dyDescent="0.25">
      <c r="A7" s="15">
        <v>1991</v>
      </c>
      <c r="B7" s="16" t="s">
        <v>23</v>
      </c>
      <c r="C7" s="17">
        <v>45.686725616455078</v>
      </c>
      <c r="D7" s="17">
        <v>14.714110374450684</v>
      </c>
      <c r="E7" s="17">
        <v>39.599159240722656</v>
      </c>
      <c r="F7" s="18">
        <v>99.999995231628418</v>
      </c>
      <c r="G7" s="17">
        <v>84.157196044921875</v>
      </c>
      <c r="H7" s="17">
        <v>2.2471814155578613</v>
      </c>
      <c r="I7" s="17">
        <v>13.595624923706055</v>
      </c>
      <c r="J7" s="19">
        <f>SUM(G7:I7)</f>
        <v>100.00000238418579</v>
      </c>
    </row>
    <row r="8" spans="1:20" x14ac:dyDescent="0.25">
      <c r="A8" s="15">
        <v>2000</v>
      </c>
      <c r="B8" s="16" t="s">
        <v>23</v>
      </c>
      <c r="C8" s="17">
        <v>40.508052825927734</v>
      </c>
      <c r="D8" s="17">
        <v>14.469200134277344</v>
      </c>
      <c r="E8" s="17">
        <v>45.022739410400391</v>
      </c>
      <c r="F8" s="18">
        <v>99.999992370605469</v>
      </c>
      <c r="G8" s="17">
        <v>88.615837097167969</v>
      </c>
      <c r="H8" s="17">
        <v>2.1096789836883545</v>
      </c>
      <c r="I8" s="17">
        <v>9.2744827270507813</v>
      </c>
      <c r="J8" s="19">
        <f t="shared" ref="J8:J11" si="0">SUM(G8:I8)</f>
        <v>99.999998807907104</v>
      </c>
    </row>
    <row r="9" spans="1:20" x14ac:dyDescent="0.25">
      <c r="A9" s="15">
        <v>2005</v>
      </c>
      <c r="B9" s="16" t="s">
        <v>23</v>
      </c>
      <c r="C9" s="17">
        <v>36.472484588623047</v>
      </c>
      <c r="D9" s="17">
        <v>16.094247817993164</v>
      </c>
      <c r="E9" s="17">
        <v>47.433269500732422</v>
      </c>
      <c r="F9" s="18">
        <v>100.00000190734863</v>
      </c>
      <c r="G9" s="17">
        <v>89.290458679199219</v>
      </c>
      <c r="H9" s="17">
        <v>1.5508478879928589</v>
      </c>
      <c r="I9" s="17">
        <v>9.1586885452270508</v>
      </c>
      <c r="J9" s="19">
        <f t="shared" si="0"/>
        <v>99.999995112419128</v>
      </c>
    </row>
    <row r="10" spans="1:20" x14ac:dyDescent="0.25">
      <c r="A10" s="15">
        <v>2010</v>
      </c>
      <c r="B10" s="16" t="s">
        <v>23</v>
      </c>
      <c r="C10" s="17">
        <v>34.271480560302734</v>
      </c>
      <c r="D10" s="17">
        <v>16.753223419189453</v>
      </c>
      <c r="E10" s="17">
        <v>48.975292205810547</v>
      </c>
      <c r="F10" s="18">
        <v>99.999996185302734</v>
      </c>
      <c r="G10" s="17">
        <v>89.582069396972656</v>
      </c>
      <c r="H10" s="17">
        <v>1.3327326774597168</v>
      </c>
      <c r="I10" s="17">
        <v>9.0851993560791016</v>
      </c>
      <c r="J10" s="19">
        <f t="shared" si="0"/>
        <v>100.00000143051147</v>
      </c>
    </row>
    <row r="11" spans="1:20" x14ac:dyDescent="0.25">
      <c r="A11" s="15">
        <v>2012</v>
      </c>
      <c r="B11" s="16" t="s">
        <v>23</v>
      </c>
      <c r="C11" s="17">
        <v>33.55267333984375</v>
      </c>
      <c r="D11" s="17">
        <v>16.968189239501953</v>
      </c>
      <c r="E11" s="17">
        <v>49.479137420654297</v>
      </c>
      <c r="F11" s="18">
        <v>100</v>
      </c>
      <c r="G11" s="17">
        <v>89.670768737792969</v>
      </c>
      <c r="H11" s="17">
        <v>1.2682226896286011</v>
      </c>
      <c r="I11" s="17">
        <v>9.0610084533691406</v>
      </c>
      <c r="J11" s="19">
        <f t="shared" si="0"/>
        <v>99.99999988079071</v>
      </c>
    </row>
    <row r="30" spans="1:10" ht="14.4" x14ac:dyDescent="0.25">
      <c r="A30" s="1" t="s">
        <v>12</v>
      </c>
    </row>
    <row r="31" spans="1:10" x14ac:dyDescent="0.25">
      <c r="A31" s="4" t="s">
        <v>1</v>
      </c>
      <c r="B31" s="5" t="s">
        <v>13</v>
      </c>
    </row>
    <row r="32" spans="1:10" s="4" customFormat="1" x14ac:dyDescent="0.25">
      <c r="B32" s="20" t="s">
        <v>3</v>
      </c>
      <c r="F32" s="3"/>
      <c r="J32" s="3"/>
    </row>
    <row r="33" spans="1:8" ht="60" x14ac:dyDescent="0.25">
      <c r="A33" s="21" t="s">
        <v>14</v>
      </c>
      <c r="B33" s="21" t="s">
        <v>15</v>
      </c>
      <c r="C33" s="22" t="s">
        <v>16</v>
      </c>
      <c r="D33" s="23" t="s">
        <v>17</v>
      </c>
      <c r="E33" s="23" t="s">
        <v>18</v>
      </c>
      <c r="F33" s="22" t="s">
        <v>19</v>
      </c>
      <c r="G33" s="22" t="s">
        <v>20</v>
      </c>
      <c r="H33" s="24" t="s">
        <v>21</v>
      </c>
    </row>
    <row r="34" spans="1:8" x14ac:dyDescent="0.25">
      <c r="A34" s="25"/>
      <c r="B34" s="25"/>
      <c r="C34" s="26" t="s">
        <v>22</v>
      </c>
      <c r="D34" s="26" t="s">
        <v>22</v>
      </c>
      <c r="E34" s="26" t="s">
        <v>22</v>
      </c>
      <c r="F34" s="26" t="s">
        <v>22</v>
      </c>
      <c r="G34" s="26" t="s">
        <v>22</v>
      </c>
      <c r="H34" s="26" t="s">
        <v>22</v>
      </c>
    </row>
    <row r="35" spans="1:8" x14ac:dyDescent="0.25">
      <c r="A35" s="27"/>
      <c r="B35" s="27"/>
      <c r="C35" s="28"/>
      <c r="D35" s="28"/>
      <c r="E35" s="28"/>
      <c r="F35" s="28"/>
      <c r="G35" s="28"/>
      <c r="H35" s="28"/>
    </row>
    <row r="36" spans="1:8" x14ac:dyDescent="0.25">
      <c r="A36" s="29">
        <v>1991</v>
      </c>
      <c r="B36" s="30" t="s">
        <v>23</v>
      </c>
      <c r="C36" s="31">
        <v>0.7738266175609807</v>
      </c>
      <c r="D36" s="31">
        <v>0.22617338243901935</v>
      </c>
      <c r="E36" s="31">
        <v>0.97634088284891563</v>
      </c>
      <c r="F36" s="31">
        <v>2.3659320076868287E-2</v>
      </c>
      <c r="G36" s="31">
        <v>0.94833777491762961</v>
      </c>
      <c r="H36" s="31">
        <v>5.1662200669118405E-2</v>
      </c>
    </row>
    <row r="37" spans="1:8" x14ac:dyDescent="0.25">
      <c r="A37" s="29">
        <v>2000</v>
      </c>
      <c r="B37" s="30" t="s">
        <v>23</v>
      </c>
      <c r="C37" s="31">
        <v>0.68689530948126842</v>
      </c>
      <c r="D37" s="31">
        <v>0.31310474862363996</v>
      </c>
      <c r="E37" s="31">
        <v>0.97051480890372921</v>
      </c>
      <c r="F37" s="31">
        <v>2.9485145128727509E-2</v>
      </c>
      <c r="G37" s="31">
        <v>0.9588437694982539</v>
      </c>
      <c r="H37" s="31">
        <v>4.1156150228232193E-2</v>
      </c>
    </row>
    <row r="38" spans="1:8" x14ac:dyDescent="0.25">
      <c r="A38" s="29">
        <v>2005</v>
      </c>
      <c r="B38" s="30" t="s">
        <v>23</v>
      </c>
      <c r="C38" s="31">
        <v>0.64371331504402196</v>
      </c>
      <c r="D38" s="31">
        <v>0.35628668495597804</v>
      </c>
      <c r="E38" s="31">
        <v>0.97867906071913346</v>
      </c>
      <c r="F38" s="31">
        <v>2.1320939280866522E-2</v>
      </c>
      <c r="G38" s="31">
        <v>0.95817210024319743</v>
      </c>
      <c r="H38" s="31">
        <v>4.1827431959778588E-2</v>
      </c>
    </row>
    <row r="39" spans="1:8" x14ac:dyDescent="0.25">
      <c r="A39" s="29">
        <v>2010</v>
      </c>
      <c r="B39" s="30" t="s">
        <v>23</v>
      </c>
      <c r="C39" s="31">
        <v>0.6278171331343082</v>
      </c>
      <c r="D39" s="31">
        <v>0.37218243588898209</v>
      </c>
      <c r="E39" s="31">
        <v>0.98227805287561609</v>
      </c>
      <c r="F39" s="31">
        <v>1.7722029888232939E-2</v>
      </c>
      <c r="G39" s="31">
        <v>0.95962675655093699</v>
      </c>
      <c r="H39" s="31">
        <v>4.0373298766242509E-2</v>
      </c>
    </row>
    <row r="40" spans="1:8" x14ac:dyDescent="0.25">
      <c r="A40" s="29">
        <v>2012</v>
      </c>
      <c r="B40" s="30" t="s">
        <v>23</v>
      </c>
      <c r="C40" s="31">
        <v>0.61449130100972038</v>
      </c>
      <c r="D40" s="31">
        <v>0.38550897963520164</v>
      </c>
      <c r="E40" s="31">
        <v>0.98275733531191733</v>
      </c>
      <c r="F40" s="31">
        <v>1.7242550578018191E-2</v>
      </c>
      <c r="G40" s="31">
        <v>0.95878360235294413</v>
      </c>
      <c r="H40" s="31">
        <v>4.1216406131025576E-2</v>
      </c>
    </row>
  </sheetData>
  <mergeCells count="3">
    <mergeCell ref="B4:J4"/>
    <mergeCell ref="C5:E5"/>
    <mergeCell ref="G5:I5"/>
  </mergeCells>
  <hyperlinks>
    <hyperlink ref="B3" r:id="rId1"/>
    <hyperlink ref="B32"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A71DB-9737-479F-A388-8EEE420E6928}"/>
</file>

<file path=customXml/itemProps2.xml><?xml version="1.0" encoding="utf-8"?>
<ds:datastoreItem xmlns:ds="http://schemas.openxmlformats.org/officeDocument/2006/customXml" ds:itemID="{03B3C69C-9228-49F2-A8CA-0C42EE720781}"/>
</file>

<file path=customXml/itemProps3.xml><?xml version="1.0" encoding="utf-8"?>
<ds:datastoreItem xmlns:ds="http://schemas.openxmlformats.org/officeDocument/2006/customXml" ds:itemID="{D1C4A9EB-E018-4BD2-B8F8-E448434081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vt:lpstr>
      <vt:lpstr>Value added (WDI)</vt:lpstr>
      <vt:lpstr>GVA &amp; labour productivity</vt:lpstr>
      <vt:lpstr>Rel. prod. cf employment</vt:lpstr>
      <vt:lpstr>Decomposition of prod change</vt:lpstr>
      <vt:lpstr>Productivity gaps</vt:lpstr>
      <vt:lpstr>Sectoral employ by sex</vt:lpstr>
      <vt:lpstr>Emp by sex (ILO)</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2015-01-07T14:45:56Z</dcterms:created>
  <dcterms:modified xsi:type="dcterms:W3CDTF">2015-08-06T13:05:29Z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