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264" windowHeight="9108" tabRatio="889"/>
  </bookViews>
  <sheets>
    <sheet name="VERSION" sheetId="4" r:id="rId1"/>
    <sheet name="Value added" sheetId="3" r:id="rId2"/>
    <sheet name="Emp by sex" sheetId="1" r:id="rId3"/>
    <sheet name="GVA &amp; labour productivity" sheetId="5" r:id="rId4"/>
    <sheet name="Rel. prod. cf employment" sheetId="6" r:id="rId5"/>
    <sheet name="Decomposition of prod change" sheetId="7" r:id="rId6"/>
    <sheet name="Productivity gaps" sheetId="8" r:id="rId7"/>
    <sheet name="Sectoral employ by sex" sheetId="9" r:id="rId8"/>
  </sheets>
  <calcPr calcId="145621" calcOnSave="0"/>
</workbook>
</file>

<file path=xl/calcChain.xml><?xml version="1.0" encoding="utf-8"?>
<calcChain xmlns="http://schemas.openxmlformats.org/spreadsheetml/2006/main">
  <c r="C9" i="8" l="1"/>
  <c r="D38" i="7"/>
  <c r="D6" i="6"/>
  <c r="E6" i="6"/>
  <c r="D7" i="6"/>
  <c r="D14" i="6" s="1"/>
  <c r="E7" i="6"/>
  <c r="D8" i="6"/>
  <c r="E8" i="6"/>
  <c r="D9" i="6"/>
  <c r="E9" i="6"/>
  <c r="D10" i="6"/>
  <c r="E10" i="6"/>
  <c r="D11" i="6"/>
  <c r="E11" i="6"/>
  <c r="D12" i="6"/>
  <c r="E12" i="6"/>
  <c r="E14" i="6"/>
  <c r="D23" i="6"/>
  <c r="E23" i="6"/>
  <c r="D24" i="6"/>
  <c r="E24" i="6"/>
  <c r="D25" i="6"/>
  <c r="E25" i="6"/>
  <c r="D26" i="6"/>
  <c r="E26" i="6"/>
  <c r="D27" i="6"/>
  <c r="E27" i="6"/>
  <c r="D28" i="6"/>
  <c r="E28" i="6"/>
  <c r="D29" i="6"/>
  <c r="E29" i="6"/>
  <c r="D31" i="6"/>
  <c r="E31" i="6"/>
  <c r="D40" i="6"/>
  <c r="E40" i="6"/>
  <c r="D41" i="6"/>
  <c r="E41" i="6"/>
  <c r="D42" i="6"/>
  <c r="E42" i="6"/>
  <c r="D43" i="6"/>
  <c r="D48" i="6" s="1"/>
  <c r="E43" i="6"/>
  <c r="D44" i="6"/>
  <c r="E44" i="6"/>
  <c r="D45" i="6"/>
  <c r="E45" i="6"/>
  <c r="D46" i="6"/>
  <c r="E46" i="6"/>
  <c r="E48" i="6"/>
  <c r="D57" i="6"/>
  <c r="D65" i="6" s="1"/>
  <c r="E57" i="6"/>
  <c r="D58" i="6"/>
  <c r="E58" i="6"/>
  <c r="E65" i="6" s="1"/>
  <c r="D59" i="6"/>
  <c r="E59" i="6"/>
  <c r="G59" i="6"/>
  <c r="D60" i="6"/>
  <c r="E60" i="6"/>
  <c r="D61" i="6"/>
  <c r="E61" i="6"/>
  <c r="D62" i="6"/>
  <c r="E62" i="6"/>
  <c r="D63" i="6"/>
  <c r="E63" i="6"/>
  <c r="G63" i="6"/>
  <c r="E64" i="6"/>
  <c r="K18" i="5"/>
  <c r="J19" i="5"/>
  <c r="M19" i="5"/>
  <c r="N19" i="5"/>
  <c r="J21" i="5"/>
  <c r="M21" i="5"/>
  <c r="N21" i="5"/>
  <c r="J23" i="5"/>
  <c r="M23" i="5"/>
  <c r="N23" i="5"/>
  <c r="O24" i="5"/>
  <c r="J25" i="5"/>
  <c r="M25" i="5"/>
  <c r="N25" i="5"/>
  <c r="D27" i="5"/>
  <c r="J18" i="5" s="1"/>
  <c r="E27" i="5"/>
  <c r="K22" i="5" s="1"/>
  <c r="F27" i="5"/>
  <c r="L18" i="5" s="1"/>
  <c r="G27" i="5"/>
  <c r="M18" i="5" s="1"/>
  <c r="H27" i="5"/>
  <c r="N18" i="5" s="1"/>
  <c r="I27" i="5"/>
  <c r="O20" i="5" s="1"/>
  <c r="J33" i="5"/>
  <c r="M33" i="5"/>
  <c r="N33" i="5"/>
  <c r="J35" i="5"/>
  <c r="M35" i="5"/>
  <c r="N35" i="5"/>
  <c r="J37" i="5"/>
  <c r="M37" i="5"/>
  <c r="N37" i="5"/>
  <c r="J39" i="5"/>
  <c r="M39" i="5"/>
  <c r="N39" i="5"/>
  <c r="D41" i="5"/>
  <c r="J32" i="5" s="1"/>
  <c r="E41" i="5"/>
  <c r="K32" i="5" s="1"/>
  <c r="F41" i="5"/>
  <c r="L32" i="5" s="1"/>
  <c r="G41" i="5"/>
  <c r="M32" i="5" s="1"/>
  <c r="H41" i="5"/>
  <c r="N32" i="5" s="1"/>
  <c r="I41" i="5"/>
  <c r="L46" i="5"/>
  <c r="K47" i="5"/>
  <c r="L47" i="5"/>
  <c r="O47" i="5"/>
  <c r="K48" i="5"/>
  <c r="C14" i="7" s="1"/>
  <c r="O48" i="5"/>
  <c r="C8" i="8" s="1"/>
  <c r="L50" i="5"/>
  <c r="M50" i="5"/>
  <c r="K51" i="5"/>
  <c r="L51" i="5"/>
  <c r="O51" i="5"/>
  <c r="K52" i="5"/>
  <c r="N52" i="5"/>
  <c r="O52" i="5"/>
  <c r="E54" i="5"/>
  <c r="D13" i="6" s="1"/>
  <c r="F54" i="5"/>
  <c r="E13" i="6" s="1"/>
  <c r="G54" i="5"/>
  <c r="H54" i="5"/>
  <c r="N48" i="5" s="1"/>
  <c r="I54" i="5"/>
  <c r="O49" i="5" s="1"/>
  <c r="E59" i="5"/>
  <c r="F59" i="5"/>
  <c r="G59" i="5"/>
  <c r="H59" i="5"/>
  <c r="I59" i="5"/>
  <c r="N59" i="5"/>
  <c r="C40" i="6" s="1"/>
  <c r="E60" i="5"/>
  <c r="F60" i="5"/>
  <c r="G60" i="5"/>
  <c r="L74" i="5" s="1"/>
  <c r="B23" i="7" s="1"/>
  <c r="H60" i="5"/>
  <c r="M74" i="5" s="1"/>
  <c r="B33" i="7" s="1"/>
  <c r="I60" i="5"/>
  <c r="E61" i="5"/>
  <c r="F61" i="5"/>
  <c r="G61" i="5"/>
  <c r="H61" i="5"/>
  <c r="I61" i="5"/>
  <c r="E62" i="5"/>
  <c r="F62" i="5"/>
  <c r="G62" i="5"/>
  <c r="H62" i="5"/>
  <c r="N62" i="5" s="1"/>
  <c r="C43" i="6" s="1"/>
  <c r="I62" i="5"/>
  <c r="E63" i="5"/>
  <c r="F63" i="5"/>
  <c r="L63" i="5" s="1"/>
  <c r="C10" i="6" s="1"/>
  <c r="G63" i="5"/>
  <c r="H63" i="5"/>
  <c r="I63" i="5"/>
  <c r="J77" i="5" s="1"/>
  <c r="E64" i="5"/>
  <c r="F64" i="5"/>
  <c r="G64" i="5"/>
  <c r="H64" i="5"/>
  <c r="I64" i="5"/>
  <c r="L64" i="5"/>
  <c r="C11" i="6" s="1"/>
  <c r="E65" i="5"/>
  <c r="F65" i="5"/>
  <c r="L65" i="5" s="1"/>
  <c r="C12" i="6" s="1"/>
  <c r="G65" i="5"/>
  <c r="H65" i="5"/>
  <c r="I65" i="5"/>
  <c r="F67" i="5"/>
  <c r="L62" i="5" s="1"/>
  <c r="C9" i="6" s="1"/>
  <c r="G67" i="5"/>
  <c r="H67" i="5"/>
  <c r="N65" i="5" s="1"/>
  <c r="C46" i="6" s="1"/>
  <c r="L67" i="5"/>
  <c r="C13" i="6" s="1"/>
  <c r="E73" i="5"/>
  <c r="F73" i="5"/>
  <c r="G73" i="5"/>
  <c r="H73" i="5"/>
  <c r="I73" i="5"/>
  <c r="J73" i="5"/>
  <c r="K73" i="5"/>
  <c r="B12" i="7" s="1"/>
  <c r="L73" i="5"/>
  <c r="B22" i="7" s="1"/>
  <c r="M73" i="5"/>
  <c r="B32" i="7" s="1"/>
  <c r="N73" i="5"/>
  <c r="B42" i="7" s="1"/>
  <c r="E74" i="5"/>
  <c r="F74" i="5"/>
  <c r="G74" i="5"/>
  <c r="H74" i="5"/>
  <c r="I74" i="5"/>
  <c r="J74" i="5"/>
  <c r="K74" i="5"/>
  <c r="B13" i="7" s="1"/>
  <c r="E75" i="5"/>
  <c r="F75" i="5"/>
  <c r="I75" i="5"/>
  <c r="J75" i="5"/>
  <c r="L75" i="5"/>
  <c r="B24" i="7" s="1"/>
  <c r="M75" i="5"/>
  <c r="B34" i="7" s="1"/>
  <c r="N75" i="5"/>
  <c r="B44" i="7" s="1"/>
  <c r="E76" i="5"/>
  <c r="F76" i="5"/>
  <c r="G76" i="5"/>
  <c r="I76" i="5"/>
  <c r="J76" i="5"/>
  <c r="K76" i="5"/>
  <c r="B15" i="7" s="1"/>
  <c r="L76" i="5"/>
  <c r="B25" i="7" s="1"/>
  <c r="E77" i="5"/>
  <c r="I77" i="5"/>
  <c r="M77" i="5"/>
  <c r="B36" i="7" s="1"/>
  <c r="E78" i="5"/>
  <c r="F78" i="5"/>
  <c r="G78" i="5"/>
  <c r="H78" i="5"/>
  <c r="I78" i="5"/>
  <c r="J78" i="5"/>
  <c r="K78" i="5"/>
  <c r="B17" i="7" s="1"/>
  <c r="L78" i="5"/>
  <c r="B27" i="7" s="1"/>
  <c r="M78" i="5"/>
  <c r="B37" i="7" s="1"/>
  <c r="N78" i="5"/>
  <c r="B47" i="7" s="1"/>
  <c r="E79" i="5"/>
  <c r="G79" i="5"/>
  <c r="H79" i="5"/>
  <c r="I79" i="5"/>
  <c r="J79" i="5"/>
  <c r="M79" i="5"/>
  <c r="B38" i="7" s="1"/>
  <c r="N79" i="5"/>
  <c r="B48" i="7" s="1"/>
  <c r="I84" i="5"/>
  <c r="I85" i="5"/>
  <c r="I86" i="5" s="1"/>
  <c r="I87" i="5" s="1"/>
  <c r="I88" i="5" s="1"/>
  <c r="I89" i="5" s="1"/>
  <c r="I90" i="5" s="1"/>
  <c r="I91" i="5" s="1"/>
  <c r="I92" i="5" s="1"/>
  <c r="I93" i="5" s="1"/>
  <c r="I94" i="5" s="1"/>
  <c r="I95" i="5" s="1"/>
  <c r="I96" i="5" s="1"/>
  <c r="I97" i="5" s="1"/>
  <c r="I98" i="5" s="1"/>
  <c r="I99" i="5" s="1"/>
  <c r="I100" i="5" s="1"/>
  <c r="I101" i="5" s="1"/>
  <c r="I102" i="5" s="1"/>
  <c r="I103" i="5" s="1"/>
  <c r="I104" i="5" s="1"/>
  <c r="I105" i="5" s="1"/>
  <c r="O65" i="5" l="1"/>
  <c r="F23" i="7"/>
  <c r="G42" i="6"/>
  <c r="C44" i="7"/>
  <c r="D34" i="7"/>
  <c r="F59" i="6"/>
  <c r="B59" i="6" s="1"/>
  <c r="M59" i="5"/>
  <c r="C23" i="6" s="1"/>
  <c r="M61" i="5"/>
  <c r="C25" i="6" s="1"/>
  <c r="M63" i="5"/>
  <c r="C27" i="6" s="1"/>
  <c r="M65" i="5"/>
  <c r="C29" i="6" s="1"/>
  <c r="O64" i="5"/>
  <c r="M60" i="5"/>
  <c r="C24" i="6" s="1"/>
  <c r="C36" i="7"/>
  <c r="G27" i="6"/>
  <c r="D26" i="7"/>
  <c r="F44" i="6"/>
  <c r="O33" i="5"/>
  <c r="O35" i="5"/>
  <c r="O37" i="5"/>
  <c r="O39" i="5"/>
  <c r="K34" i="5"/>
  <c r="L79" i="5"/>
  <c r="B28" i="7" s="1"/>
  <c r="L77" i="5"/>
  <c r="B26" i="7" s="1"/>
  <c r="H77" i="5"/>
  <c r="N76" i="5"/>
  <c r="B45" i="7" s="1"/>
  <c r="H75" i="5"/>
  <c r="N74" i="5"/>
  <c r="B43" i="7" s="1"/>
  <c r="F22" i="7"/>
  <c r="N64" i="5"/>
  <c r="C45" i="6" s="1"/>
  <c r="M62" i="5"/>
  <c r="C26" i="6" s="1"/>
  <c r="N61" i="5"/>
  <c r="C42" i="6" s="1"/>
  <c r="L60" i="5"/>
  <c r="C7" i="6" s="1"/>
  <c r="L59" i="5"/>
  <c r="C6" i="6" s="1"/>
  <c r="D45" i="7"/>
  <c r="G60" i="6"/>
  <c r="D47" i="7"/>
  <c r="G62" i="6"/>
  <c r="C11" i="8"/>
  <c r="C26" i="7"/>
  <c r="G10" i="6"/>
  <c r="D16" i="7"/>
  <c r="C13" i="7"/>
  <c r="F13" i="7" s="1"/>
  <c r="F7" i="6"/>
  <c r="O38" i="5"/>
  <c r="K24" i="5"/>
  <c r="O22" i="5"/>
  <c r="F27" i="6"/>
  <c r="F36" i="7"/>
  <c r="C18" i="7"/>
  <c r="F12" i="6"/>
  <c r="K33" i="5"/>
  <c r="K35" i="5"/>
  <c r="K41" i="5" s="1"/>
  <c r="K37" i="5"/>
  <c r="K39" i="5"/>
  <c r="E67" i="5"/>
  <c r="K61" i="5" s="1"/>
  <c r="O32" i="5"/>
  <c r="O41" i="5" s="1"/>
  <c r="M81" i="5"/>
  <c r="K79" i="5"/>
  <c r="B18" i="7" s="1"/>
  <c r="F18" i="7" s="1"/>
  <c r="K77" i="5"/>
  <c r="B16" i="7" s="1"/>
  <c r="G77" i="5"/>
  <c r="M76" i="5"/>
  <c r="B35" i="7" s="1"/>
  <c r="K75" i="5"/>
  <c r="B14" i="7" s="1"/>
  <c r="F14" i="7" s="1"/>
  <c r="G75" i="5"/>
  <c r="N67" i="5"/>
  <c r="C47" i="6" s="1"/>
  <c r="I67" i="5"/>
  <c r="M64" i="5"/>
  <c r="C28" i="6" s="1"/>
  <c r="N63" i="5"/>
  <c r="C44" i="6" s="1"/>
  <c r="L61" i="5"/>
  <c r="C8" i="6" s="1"/>
  <c r="N46" i="5"/>
  <c r="N50" i="5"/>
  <c r="D64" i="6"/>
  <c r="N47" i="5"/>
  <c r="N51" i="5"/>
  <c r="C7" i="8"/>
  <c r="D48" i="7"/>
  <c r="E48" i="7" s="1"/>
  <c r="C27" i="7"/>
  <c r="F28" i="6"/>
  <c r="D17" i="7"/>
  <c r="E17" i="7" s="1"/>
  <c r="G11" i="6"/>
  <c r="B11" i="6" s="1"/>
  <c r="N49" i="5"/>
  <c r="C22" i="7"/>
  <c r="G6" i="6"/>
  <c r="D12" i="7"/>
  <c r="K38" i="5"/>
  <c r="O36" i="5"/>
  <c r="E47" i="6"/>
  <c r="F23" i="6"/>
  <c r="F17" i="7"/>
  <c r="L81" i="5"/>
  <c r="F79" i="5"/>
  <c r="F27" i="7"/>
  <c r="N77" i="5"/>
  <c r="B46" i="7" s="1"/>
  <c r="F77" i="5"/>
  <c r="H76" i="5"/>
  <c r="F44" i="7"/>
  <c r="M67" i="5"/>
  <c r="C30" i="6" s="1"/>
  <c r="N60" i="5"/>
  <c r="C41" i="6" s="1"/>
  <c r="E30" i="6"/>
  <c r="M46" i="5"/>
  <c r="M47" i="5"/>
  <c r="M51" i="5"/>
  <c r="D47" i="6"/>
  <c r="M48" i="5"/>
  <c r="M52" i="5"/>
  <c r="C48" i="7"/>
  <c r="F48" i="7" s="1"/>
  <c r="F63" i="6"/>
  <c r="C17" i="7"/>
  <c r="F11" i="6"/>
  <c r="M49" i="5"/>
  <c r="C12" i="8"/>
  <c r="D43" i="7"/>
  <c r="G58" i="6"/>
  <c r="K36" i="5"/>
  <c r="O34" i="5"/>
  <c r="O19" i="5"/>
  <c r="O21" i="5"/>
  <c r="O23" i="5"/>
  <c r="O25" i="5"/>
  <c r="K19" i="5"/>
  <c r="K27" i="5" s="1"/>
  <c r="K21" i="5"/>
  <c r="K23" i="5"/>
  <c r="K25" i="5"/>
  <c r="K20" i="5"/>
  <c r="O18" i="5"/>
  <c r="B63" i="6"/>
  <c r="G46" i="6"/>
  <c r="O50" i="5"/>
  <c r="K50" i="5"/>
  <c r="L49" i="5"/>
  <c r="O46" i="5"/>
  <c r="K46" i="5"/>
  <c r="L39" i="5"/>
  <c r="N38" i="5"/>
  <c r="J38" i="5"/>
  <c r="L37" i="5"/>
  <c r="N36" i="5"/>
  <c r="J36" i="5"/>
  <c r="L35" i="5"/>
  <c r="N34" i="5"/>
  <c r="N41" i="5" s="1"/>
  <c r="J34" i="5"/>
  <c r="J41" i="5" s="1"/>
  <c r="L33" i="5"/>
  <c r="L25" i="5"/>
  <c r="N24" i="5"/>
  <c r="J24" i="5"/>
  <c r="L23" i="5"/>
  <c r="N22" i="5"/>
  <c r="J22" i="5"/>
  <c r="L21" i="5"/>
  <c r="N20" i="5"/>
  <c r="N27" i="5" s="1"/>
  <c r="J20" i="5"/>
  <c r="J27" i="5" s="1"/>
  <c r="L19" i="5"/>
  <c r="L27" i="5" s="1"/>
  <c r="D30" i="6"/>
  <c r="L52" i="5"/>
  <c r="K49" i="5"/>
  <c r="L48" i="5"/>
  <c r="M38" i="5"/>
  <c r="M36" i="5"/>
  <c r="M34" i="5"/>
  <c r="M24" i="5"/>
  <c r="M22" i="5"/>
  <c r="M20" i="5"/>
  <c r="C23" i="7"/>
  <c r="F24" i="6"/>
  <c r="D13" i="7"/>
  <c r="E13" i="7" s="1"/>
  <c r="G7" i="6"/>
  <c r="L38" i="5"/>
  <c r="L36" i="5"/>
  <c r="L34" i="5"/>
  <c r="L41" i="5" s="1"/>
  <c r="L24" i="5"/>
  <c r="L22" i="5"/>
  <c r="L20" i="5"/>
  <c r="F8" i="6"/>
  <c r="D44" i="7"/>
  <c r="E44" i="7" s="1"/>
  <c r="F8" i="3"/>
  <c r="E8" i="3"/>
  <c r="D8" i="3"/>
  <c r="C8" i="3"/>
  <c r="B29" i="7" l="1"/>
  <c r="L93" i="5"/>
  <c r="L94" i="5" s="1"/>
  <c r="L95" i="5" s="1"/>
  <c r="L96" i="5" s="1"/>
  <c r="L97" i="5" s="1"/>
  <c r="L82" i="5" s="1"/>
  <c r="F16" i="7"/>
  <c r="B60" i="6"/>
  <c r="G8" i="6"/>
  <c r="B8" i="6" s="1"/>
  <c r="C24" i="7"/>
  <c r="F24" i="7" s="1"/>
  <c r="F25" i="6"/>
  <c r="D14" i="7"/>
  <c r="E14" i="7" s="1"/>
  <c r="L54" i="5"/>
  <c r="O27" i="5"/>
  <c r="D25" i="7"/>
  <c r="G26" i="6"/>
  <c r="F43" i="6"/>
  <c r="C35" i="7"/>
  <c r="F35" i="7" s="1"/>
  <c r="C46" i="7"/>
  <c r="G44" i="6"/>
  <c r="B44" i="6" s="1"/>
  <c r="D36" i="7"/>
  <c r="E36" i="7" s="1"/>
  <c r="F61" i="6"/>
  <c r="E45" i="7"/>
  <c r="E26" i="7"/>
  <c r="D7" i="8"/>
  <c r="F7" i="8" s="1"/>
  <c r="C63" i="6"/>
  <c r="M41" i="5"/>
  <c r="F9" i="6"/>
  <c r="C15" i="7"/>
  <c r="F15" i="7" s="1"/>
  <c r="C6" i="8"/>
  <c r="D42" i="7"/>
  <c r="O54" i="5"/>
  <c r="G57" i="6"/>
  <c r="B58" i="6"/>
  <c r="G29" i="6"/>
  <c r="B29" i="6" s="1"/>
  <c r="C38" i="7"/>
  <c r="D28" i="7"/>
  <c r="F46" i="6"/>
  <c r="B46" i="6" s="1"/>
  <c r="C33" i="7"/>
  <c r="F33" i="7" s="1"/>
  <c r="F41" i="6"/>
  <c r="D23" i="7"/>
  <c r="E23" i="7" s="1"/>
  <c r="G24" i="6"/>
  <c r="B24" i="6" s="1"/>
  <c r="C47" i="7"/>
  <c r="F47" i="7" s="1"/>
  <c r="D37" i="7"/>
  <c r="G45" i="6"/>
  <c r="F62" i="6"/>
  <c r="B62" i="6" s="1"/>
  <c r="C42" i="7"/>
  <c r="F42" i="7" s="1"/>
  <c r="G40" i="6"/>
  <c r="D32" i="7"/>
  <c r="N54" i="5"/>
  <c r="F57" i="6"/>
  <c r="F65" i="6" s="1"/>
  <c r="O60" i="5"/>
  <c r="O62" i="5"/>
  <c r="O59" i="5"/>
  <c r="J82" i="5"/>
  <c r="I81" i="5"/>
  <c r="O61" i="5"/>
  <c r="O67" i="5"/>
  <c r="C64" i="6" s="1"/>
  <c r="J81" i="5"/>
  <c r="N81" i="5"/>
  <c r="E16" i="7"/>
  <c r="O63" i="5"/>
  <c r="F26" i="7"/>
  <c r="B27" i="6"/>
  <c r="C16" i="7"/>
  <c r="F10" i="6"/>
  <c r="F46" i="7"/>
  <c r="E12" i="7"/>
  <c r="C12" i="7"/>
  <c r="F12" i="7" s="1"/>
  <c r="F6" i="6"/>
  <c r="B6" i="6" s="1"/>
  <c r="K54" i="5"/>
  <c r="C10" i="8"/>
  <c r="D46" i="7"/>
  <c r="G61" i="6"/>
  <c r="B61" i="6" s="1"/>
  <c r="C37" i="7"/>
  <c r="F37" i="7" s="1"/>
  <c r="D27" i="7"/>
  <c r="E27" i="7" s="1"/>
  <c r="G28" i="6"/>
  <c r="B28" i="6" s="1"/>
  <c r="F45" i="6"/>
  <c r="K60" i="5"/>
  <c r="K62" i="5"/>
  <c r="K64" i="5"/>
  <c r="H81" i="5"/>
  <c r="G81" i="5"/>
  <c r="E81" i="5"/>
  <c r="J84" i="5"/>
  <c r="J85" i="5" s="1"/>
  <c r="J86" i="5" s="1"/>
  <c r="J87" i="5" s="1"/>
  <c r="J88" i="5" s="1"/>
  <c r="J89" i="5" s="1"/>
  <c r="J90" i="5" s="1"/>
  <c r="J91" i="5" s="1"/>
  <c r="J92" i="5" s="1"/>
  <c r="J93" i="5" s="1"/>
  <c r="J94" i="5" s="1"/>
  <c r="J95" i="5" s="1"/>
  <c r="J96" i="5" s="1"/>
  <c r="J97" i="5" s="1"/>
  <c r="J98" i="5" s="1"/>
  <c r="J99" i="5" s="1"/>
  <c r="J100" i="5" s="1"/>
  <c r="J101" i="5" s="1"/>
  <c r="J102" i="5" s="1"/>
  <c r="J103" i="5" s="1"/>
  <c r="J104" i="5" s="1"/>
  <c r="J105" i="5" s="1"/>
  <c r="K81" i="5"/>
  <c r="B19" i="7" s="1"/>
  <c r="K59" i="5"/>
  <c r="K67" i="5"/>
  <c r="F81" i="5"/>
  <c r="K65" i="5"/>
  <c r="D11" i="8"/>
  <c r="F11" i="8" s="1"/>
  <c r="C62" i="6"/>
  <c r="E34" i="7"/>
  <c r="K63" i="5"/>
  <c r="B7" i="6"/>
  <c r="M27" i="5"/>
  <c r="G12" i="6"/>
  <c r="B12" i="6" s="1"/>
  <c r="C28" i="7"/>
  <c r="F28" i="7" s="1"/>
  <c r="F29" i="6"/>
  <c r="D18" i="7"/>
  <c r="E18" i="7" s="1"/>
  <c r="D15" i="7"/>
  <c r="E15" i="7" s="1"/>
  <c r="F26" i="6"/>
  <c r="G9" i="6"/>
  <c r="C25" i="7"/>
  <c r="F25" i="7" s="1"/>
  <c r="E43" i="7"/>
  <c r="G25" i="6"/>
  <c r="B25" i="6" s="1"/>
  <c r="C34" i="7"/>
  <c r="F34" i="7" s="1"/>
  <c r="D24" i="7"/>
  <c r="F42" i="6"/>
  <c r="B42" i="6" s="1"/>
  <c r="C32" i="7"/>
  <c r="F32" i="7" s="1"/>
  <c r="G23" i="6"/>
  <c r="D22" i="7"/>
  <c r="E22" i="7" s="1"/>
  <c r="F40" i="6"/>
  <c r="F48" i="6" s="1"/>
  <c r="M54" i="5"/>
  <c r="F31" i="6"/>
  <c r="D35" i="7"/>
  <c r="G43" i="6"/>
  <c r="B43" i="6" s="1"/>
  <c r="F60" i="6"/>
  <c r="C45" i="7"/>
  <c r="F45" i="7" s="1"/>
  <c r="C43" i="7"/>
  <c r="F43" i="7" s="1"/>
  <c r="D33" i="7"/>
  <c r="E33" i="7" s="1"/>
  <c r="G41" i="6"/>
  <c r="B41" i="6" s="1"/>
  <c r="F58" i="6"/>
  <c r="B39" i="7"/>
  <c r="M98" i="5"/>
  <c r="M99" i="5" s="1"/>
  <c r="M100" i="5" s="1"/>
  <c r="M101" i="5" s="1"/>
  <c r="M102" i="5" s="1"/>
  <c r="M82" i="5" s="1"/>
  <c r="B10" i="6"/>
  <c r="J11" i="1"/>
  <c r="J10" i="1"/>
  <c r="J9" i="1"/>
  <c r="J8" i="1"/>
  <c r="J7" i="1"/>
  <c r="F29" i="7" l="1"/>
  <c r="B6" i="7" s="1"/>
  <c r="F13" i="6"/>
  <c r="C19" i="7"/>
  <c r="D49" i="7"/>
  <c r="E49" i="7" s="1"/>
  <c r="G64" i="6"/>
  <c r="K84" i="5"/>
  <c r="K85" i="5" s="1"/>
  <c r="K86" i="5" s="1"/>
  <c r="K87" i="5" s="1"/>
  <c r="K88" i="5" s="1"/>
  <c r="K89" i="5" s="1"/>
  <c r="K90" i="5" s="1"/>
  <c r="K91" i="5" s="1"/>
  <c r="K92" i="5" s="1"/>
  <c r="K82" i="5" s="1"/>
  <c r="D6" i="8"/>
  <c r="F6" i="8" s="1"/>
  <c r="C57" i="6"/>
  <c r="E42" i="7"/>
  <c r="E46" i="7"/>
  <c r="F19" i="7"/>
  <c r="B5" i="7" s="1"/>
  <c r="D10" i="8"/>
  <c r="F10" i="8" s="1"/>
  <c r="C61" i="6"/>
  <c r="B49" i="7"/>
  <c r="N103" i="5"/>
  <c r="N104" i="5" s="1"/>
  <c r="N105" i="5" s="1"/>
  <c r="N82" i="5" s="1"/>
  <c r="D9" i="8"/>
  <c r="F9" i="8" s="1"/>
  <c r="C60" i="6"/>
  <c r="E32" i="7"/>
  <c r="B45" i="6"/>
  <c r="E28" i="7"/>
  <c r="E6" i="8"/>
  <c r="C13" i="8"/>
  <c r="B26" i="6"/>
  <c r="F49" i="7"/>
  <c r="B8" i="7" s="1"/>
  <c r="E35" i="7"/>
  <c r="E24" i="7"/>
  <c r="C5" i="7"/>
  <c r="F14" i="6"/>
  <c r="D8" i="8"/>
  <c r="F8" i="8" s="1"/>
  <c r="C59" i="6"/>
  <c r="D39" i="7"/>
  <c r="E39" i="7" s="1"/>
  <c r="F64" i="6"/>
  <c r="G47" i="6"/>
  <c r="C49" i="7"/>
  <c r="D19" i="7"/>
  <c r="E19" i="7" s="1"/>
  <c r="F30" i="6"/>
  <c r="G13" i="6"/>
  <c r="B13" i="6" s="1"/>
  <c r="C29" i="7"/>
  <c r="E47" i="7"/>
  <c r="G31" i="6"/>
  <c r="B23" i="6"/>
  <c r="B9" i="6"/>
  <c r="N23" i="8"/>
  <c r="N22" i="8"/>
  <c r="N24" i="8"/>
  <c r="D29" i="7"/>
  <c r="E29" i="7" s="1"/>
  <c r="G30" i="6"/>
  <c r="B30" i="6" s="1"/>
  <c r="C39" i="7"/>
  <c r="F47" i="6"/>
  <c r="F39" i="7"/>
  <c r="B7" i="7" s="1"/>
  <c r="D12" i="8"/>
  <c r="F12" i="8" s="1"/>
  <c r="C58" i="6"/>
  <c r="B40" i="6"/>
  <c r="G48" i="6"/>
  <c r="E37" i="7"/>
  <c r="F38" i="7"/>
  <c r="E38" i="7"/>
  <c r="G65" i="6"/>
  <c r="B57" i="6"/>
  <c r="J11" i="8"/>
  <c r="J10" i="8"/>
  <c r="J12" i="8"/>
  <c r="G14" i="6"/>
  <c r="E25" i="7"/>
  <c r="C6" i="7"/>
  <c r="L17" i="8" l="1"/>
  <c r="L18" i="8"/>
  <c r="L16" i="8"/>
  <c r="B47" i="6"/>
  <c r="K13" i="8"/>
  <c r="K15" i="8"/>
  <c r="K14" i="8"/>
  <c r="C8" i="7"/>
  <c r="O25" i="8"/>
  <c r="O27" i="8"/>
  <c r="O26" i="8"/>
  <c r="M19" i="8"/>
  <c r="M21" i="8"/>
  <c r="M20" i="8"/>
  <c r="I7" i="8"/>
  <c r="I9" i="8"/>
  <c r="I8" i="8"/>
  <c r="C7" i="7"/>
  <c r="H10" i="8"/>
  <c r="E7" i="8"/>
  <c r="H9" i="8"/>
  <c r="H8" i="8" s="1"/>
  <c r="B64" i="6"/>
  <c r="H13" i="8" l="1"/>
  <c r="H12" i="8"/>
  <c r="E8" i="8"/>
  <c r="H11" i="8"/>
  <c r="H15" i="8" l="1"/>
  <c r="E9" i="8"/>
  <c r="H16" i="8"/>
  <c r="H14" i="8"/>
  <c r="H19" i="8" l="1"/>
  <c r="H18" i="8"/>
  <c r="H17" i="8" s="1"/>
  <c r="E10" i="8"/>
  <c r="H21" i="8" l="1"/>
  <c r="E11" i="8"/>
  <c r="H22" i="8"/>
  <c r="H20" i="8"/>
  <c r="H25" i="8" l="1"/>
  <c r="H24" i="8"/>
  <c r="H23" i="8" s="1"/>
  <c r="E12" i="8"/>
  <c r="H27" i="8" l="1"/>
  <c r="H28" i="8"/>
  <c r="H26" i="8"/>
</calcChain>
</file>

<file path=xl/sharedStrings.xml><?xml version="1.0" encoding="utf-8"?>
<sst xmlns="http://schemas.openxmlformats.org/spreadsheetml/2006/main" count="372" uniqueCount="128">
  <si>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</si>
  <si>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</si>
  <si>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</si>
  <si>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</si>
  <si>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</si>
  <si>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</si>
  <si>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</si>
  <si>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</si>
  <si>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</si>
  <si>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</si>
  <si>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</si>
  <si>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</si>
  <si>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</si>
  <si>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</si>
  <si>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</si>
  <si>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</si>
  <si>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</si>
  <si>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</si>
  <si>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</si>
  <si>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</si>
  <si>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</si>
  <si>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</si>
  <si>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</si>
  <si>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Congo, Democratic Republic of</t>
  </si>
  <si>
    <t>Value added (% of GDP)</t>
  </si>
  <si>
    <t>WB, WDI (September 2014)</t>
  </si>
  <si>
    <t>Total</t>
  </si>
  <si>
    <t>Agriculture, value added (% of GDP)</t>
  </si>
  <si>
    <t>Industry, value added (% of GDP)</t>
  </si>
  <si>
    <t>Services, etc., value added (% of GDP)</t>
  </si>
  <si>
    <t>Congo, Dem. Rep.</t>
  </si>
  <si>
    <t>Manufacturing, value added (% of GDP)</t>
  </si>
  <si>
    <t>Agriculture corresponds to ISIC divisions 1-5 and includes forestry, hunting, and fishing, as well as cultivation of crops and livestock production.</t>
  </si>
  <si>
    <t>Industry corresponds to ISIC divisions 10-45 and includes manufacturing (ISIC divisions 15-37). It comprises value added in mining, manufacturing (also reported as a separate subgroup), construction, electricity, water, and gas.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</si>
  <si>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t>
  </si>
  <si>
    <t>NON-TRADE DATA:</t>
  </si>
  <si>
    <t>Last updated:</t>
  </si>
  <si>
    <t>By:</t>
  </si>
  <si>
    <t>Note on change made:</t>
  </si>
  <si>
    <t>DR CONGO</t>
  </si>
  <si>
    <t>21.7.2015</t>
  </si>
  <si>
    <t>JK</t>
  </si>
  <si>
    <t>Addition of labour productivity/sectoral employment analyses based on UN/ILO data (5 pages, starting page 'GVA-productivity2')</t>
  </si>
  <si>
    <t>Check:</t>
  </si>
  <si>
    <t>Total for individual economic activities as shown above</t>
  </si>
  <si>
    <t xml:space="preserve">Author's calc.: </t>
  </si>
  <si>
    <t>Other (incl. hotels)</t>
  </si>
  <si>
    <t>Transport, storage, comms</t>
  </si>
  <si>
    <t>Wholesale &amp; retail (ex. hotels)</t>
  </si>
  <si>
    <t>Construction</t>
  </si>
  <si>
    <t>Manufacturing</t>
  </si>
  <si>
    <t xml:space="preserve">Mining &amp; utilities </t>
  </si>
  <si>
    <t>2010-13</t>
  </si>
  <si>
    <t>2005-10</t>
  </si>
  <si>
    <t>2000-05</t>
  </si>
  <si>
    <t>1991-2000</t>
  </si>
  <si>
    <t>1991-2013</t>
  </si>
  <si>
    <t>Own calcs.</t>
  </si>
  <si>
    <t>Annualised growth in labour productivity</t>
  </si>
  <si>
    <t>Labour productivity (index, 1991=100)</t>
  </si>
  <si>
    <t>Economic activity</t>
  </si>
  <si>
    <t>&lt;&lt;No of years in period</t>
  </si>
  <si>
    <t>n/a</t>
  </si>
  <si>
    <t>Relative productivity level (economic activity labour productivity as ratio of Labour Productivity Total)</t>
  </si>
  <si>
    <t>Labour productivity (= constant VA per person employed)</t>
  </si>
  <si>
    <t>http://www.ilo.org/global/research/global-reports/weso/2015/lang--en/index.htm</t>
  </si>
  <si>
    <t>Employment by sector (%)</t>
  </si>
  <si>
    <t>Employment by sector (thousands, male &amp; female)</t>
  </si>
  <si>
    <t>Total value added (as per database)</t>
  </si>
  <si>
    <t>https://data.un.org/</t>
  </si>
  <si>
    <t>Gross value added (constant, %)</t>
  </si>
  <si>
    <t>Gross value added (constant 2005 US$ thousands)</t>
  </si>
  <si>
    <t>Gross value added (current, %)</t>
  </si>
  <si>
    <t>Gross value added (current US$ thousands)</t>
  </si>
  <si>
    <t>ISIC Section U (extraterritorial organization and bodies) is included</t>
  </si>
  <si>
    <t>c</t>
  </si>
  <si>
    <t>When aggregating the employment data, employment in accommodation and restaurants has been included in 'Other' rather than in 'Wholesale &amp; retail'.</t>
  </si>
  <si>
    <t>b</t>
  </si>
  <si>
    <t>The employment data have been aggregated (according to correlated ISIC Section) from the 14 sectors available in the ILO WESO dataset to the 7 for which GVA data are available from UNdata.</t>
  </si>
  <si>
    <t>a</t>
  </si>
  <si>
    <t>Employment data (based on ISIC Rev. 4):</t>
  </si>
  <si>
    <t>ISIC Section Q (extraterritorial organization and bodies) not included</t>
  </si>
  <si>
    <t>FISIM has not been allocated to intermediate consumption by economic activity in all years shown except 1991.</t>
  </si>
  <si>
    <t>Total Value Added</t>
  </si>
  <si>
    <t>Includes Hotels and restaurants.</t>
  </si>
  <si>
    <t>Other Activities (ISIC J-P)</t>
  </si>
  <si>
    <t>Restaurants and Hotels are included in "Other Activities".</t>
  </si>
  <si>
    <t>Wholesale, retail trade, restaurants and hotels (ISIC G-H)</t>
  </si>
  <si>
    <t>UN notes on sector composition:</t>
  </si>
  <si>
    <t>The constant 2005 US$ 'Total value added' figure downloaded from UNdata does not always equate to the total of the individual sectors (other than in 2005)</t>
  </si>
  <si>
    <t>GVA data (based on ISIC Rev. 3.1):</t>
  </si>
  <si>
    <r>
      <t xml:space="preserve">Notes:      </t>
    </r>
    <r>
      <rPr>
        <i/>
        <u/>
        <sz val="9"/>
        <color rgb="FFFF0000"/>
        <rFont val="Calibri"/>
        <family val="2"/>
      </rPr>
      <t>1</t>
    </r>
  </si>
  <si>
    <t>'Employment by sector' from ILO WESO supporting data sets (dated Jan. 2015, downloaded July 2015)</t>
  </si>
  <si>
    <t>'Gross value added by kind of economic activity' from UNdata, downloaded July 2015</t>
  </si>
  <si>
    <t>Sources:</t>
  </si>
  <si>
    <t>Gross value added, employment and labour productivity by sector</t>
  </si>
  <si>
    <t>Check totals</t>
  </si>
  <si>
    <t>Total of above</t>
  </si>
  <si>
    <t>Sectoral employment share</t>
  </si>
  <si>
    <t>Employment (thousands)</t>
  </si>
  <si>
    <t xml:space="preserve">Rel. product-ivity level </t>
  </si>
  <si>
    <t xml:space="preserve">PP Change in share of persons engaged </t>
  </si>
  <si>
    <t>PP change in employ-ment</t>
  </si>
  <si>
    <t>2000</t>
  </si>
  <si>
    <t>1991</t>
  </si>
  <si>
    <t>Size of bubbles represents number of persons engaged in each sector in the later year of each of the periods.</t>
  </si>
  <si>
    <t>Source: see page 'GVA &amp; labour productivity'</t>
  </si>
  <si>
    <t>Relative productivity and changes in employment</t>
  </si>
  <si>
    <t>B*C</t>
  </si>
  <si>
    <t>2013-10</t>
  </si>
  <si>
    <t>2010-05</t>
  </si>
  <si>
    <t>2005-00</t>
  </si>
  <si>
    <t>2000-1991</t>
  </si>
  <si>
    <t>Within sector</t>
  </si>
  <si>
    <t>Change in sector share in total employment</t>
  </si>
  <si>
    <t>Sector share in total employment</t>
  </si>
  <si>
    <t>Annualised growth in labour prod.</t>
  </si>
  <si>
    <t>Structural change</t>
  </si>
  <si>
    <t>Decomposition of labour productivity change</t>
  </si>
  <si>
    <t>Relative productivity 2013</t>
  </si>
  <si>
    <t>Cumulation of employment share</t>
  </si>
  <si>
    <t>Employment share 2013</t>
  </si>
  <si>
    <t>Sector</t>
  </si>
  <si>
    <t>Original order</t>
  </si>
  <si>
    <t>2 cumulate C</t>
  </si>
  <si>
    <r>
      <t xml:space="preserve">2 sort </t>
    </r>
    <r>
      <rPr>
        <sz val="9"/>
        <color rgb="FFFF0000"/>
        <rFont val="Arial"/>
        <family val="2"/>
      </rPr>
      <t>▲</t>
    </r>
  </si>
  <si>
    <r>
      <t xml:space="preserve">1 sort </t>
    </r>
    <r>
      <rPr>
        <sz val="9"/>
        <color rgb="FFFF0000"/>
        <rFont val="Arial"/>
        <family val="2"/>
      </rPr>
      <t>▲</t>
    </r>
  </si>
  <si>
    <t>Productivity gaps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</si>
</sst>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0.0"/>
    <numFmt numFmtId="165" formatCode="_ * #,##0.00_ ;_ * \-#,##0.00_ ;_ * &quot;-&quot;??_ ;_ @_ "/>
    <numFmt numFmtId="166" formatCode="#,##0_ ;\-#,##0\ "/>
    <numFmt numFmtId="167" formatCode="_-* #,##0.0_-;\-* #,##0.0_-;_-* &quot;-&quot;_-;_-@_-"/>
    <numFmt numFmtId="172" formatCode="_-* #,##0_-;\-* #,##0_-;_-* &quot;-&quot;??_-;_-@_-"/>
    <numFmt numFmtId="173" formatCode="0.0%"/>
    <numFmt numFmtId="174" formatCode="_-* #,##0.0_-;\-* #,##0.0_-;_-* &quot;-&quot;??_-;_-@_-"/>
    <numFmt numFmtId="175" formatCode="#,##0.0"/>
    <numFmt numFmtId="176" formatCode="#,##0.0_ ;\-#,##0.0\ "/>
    <numFmt numFmtId="177" formatCode="#,##0.000"/>
    <numFmt numFmtId="178" formatCode="0.000"/>
  </numFmts>
  <fonts count="48"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sz val="9"/>
      <color theme="1"/>
      <name val="Calibri"/>
      <family val="2"/>
      <scheme val="minor"/>
    </font>
    <font>
      <sz val="9"/>
      <color theme="1"/>
      <name val="Calibri"/>
      <family val="2"/>
      <scheme val="minor"/>
    </font>
    <font>
      <i/>
      <sz val="9"/>
      <color theme="1"/>
      <name val="Calibri"/>
      <family val="2"/>
      <scheme val="minor"/>
    </font>
    <font>
      <b/>
      <u/>
      <sz val="11"/>
      <color rgb="FFFF0000"/>
      <name val="Calibri"/>
      <family val="2"/>
    </font>
    <font>
      <b/>
      <u/>
      <sz val="9"/>
      <color theme="1"/>
      <name val="Calibri"/>
      <family val="2"/>
    </font>
    <font>
      <b/>
      <sz val="9"/>
      <color theme="0"/>
      <name val="Calibri"/>
      <family val="2"/>
    </font>
    <font>
      <sz val="9"/>
      <color rgb="FF000000"/>
      <name val="Calibri"/>
      <family val="2"/>
    </font>
    <font>
      <sz val="9"/>
      <color theme="4"/>
      <name val="Calibri"/>
      <family val="2"/>
    </font>
    <font>
      <i/>
      <sz val="9"/>
      <color theme="4"/>
      <name val="Calibri"/>
      <family val="2"/>
      <scheme val="minor"/>
    </font>
    <font>
      <i/>
      <sz val="9"/>
      <color theme="4"/>
      <name val="Calibri"/>
      <family val="2"/>
    </font>
    <font>
      <b/>
      <sz val="9"/>
      <color theme="4"/>
      <name val="Calibri"/>
      <family val="2"/>
    </font>
    <font>
      <sz val="11"/>
      <color theme="1"/>
      <name val="Calibri"/>
      <family val="2"/>
    </font>
    <font>
      <b/>
      <sz val="11"/>
      <color theme="4"/>
      <name val="Calibri"/>
      <family val="2"/>
    </font>
    <font>
      <b/>
      <sz val="11"/>
      <color theme="4"/>
      <name val="Calibri"/>
      <family val="2"/>
      <scheme val="minor"/>
    </font>
    <font>
      <b/>
      <sz val="11"/>
      <color theme="1"/>
      <name val="Calibri"/>
      <family val="2"/>
    </font>
    <font>
      <b/>
      <sz val="9"/>
      <color theme="4"/>
      <name val="Calibri"/>
      <family val="2"/>
      <scheme val="minor"/>
    </font>
    <font>
      <u/>
      <sz val="9"/>
      <color theme="10"/>
      <name val="Calibri"/>
      <family val="2"/>
    </font>
    <font>
      <sz val="9"/>
      <color theme="4"/>
      <name val="Calibri"/>
      <family val="2"/>
      <scheme val="minor"/>
    </font>
    <font>
      <i/>
      <u/>
      <sz val="9"/>
      <color rgb="FFFF0000"/>
      <name val="Calibri"/>
      <family val="2"/>
    </font>
    <font>
      <sz val="10"/>
      <color indexed="8"/>
      <name val="Arial"/>
      <family val="2"/>
    </font>
    <font>
      <b/>
      <sz val="11"/>
      <color theme="0"/>
      <name val="Calibri"/>
      <family val="2"/>
      <scheme val="minor"/>
    </font>
    <font>
      <b/>
      <sz val="8"/>
      <color theme="1"/>
      <name val="Calibri"/>
      <family val="2"/>
      <scheme val="minor"/>
    </font>
    <font>
      <b/>
      <sz val="8"/>
      <name val="Calibri"/>
      <family val="2"/>
      <scheme val="minor"/>
    </font>
    <font>
      <u/>
      <sz val="9"/>
      <color theme="1"/>
      <name val="Calibri"/>
      <family val="2"/>
      <scheme val="minor"/>
    </font>
    <font>
      <b/>
      <u/>
      <sz val="11"/>
      <name val="Calibri"/>
      <family val="2"/>
      <scheme val="minor"/>
    </font>
    <font>
      <b/>
      <sz val="9"/>
      <color rgb="FFFF0000"/>
      <name val="Calibri"/>
      <family val="2"/>
      <scheme val="minor"/>
    </font>
    <font>
      <b/>
      <u/>
      <sz val="11"/>
      <color rgb="FFFF0000"/>
      <name val="Calibri"/>
      <family val="2"/>
      <scheme val="minor"/>
    </font>
    <font>
      <b/>
      <sz val="9"/>
      <color rgb="FFFF0000"/>
      <name val="Calibri"/>
      <family val="2"/>
    </font>
    <font>
      <sz val="9"/>
      <color rgb="FFFF0000"/>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CCFF99"/>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hair">
        <color rgb="FF0033CC"/>
      </top>
      <bottom style="hair">
        <color rgb="FF0033CC"/>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xf numFmtId="0" fontId="38" fillId="0" borderId="0"/>
  </cellStyleXfs>
  <cellXfs count="288">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0" fontId="9" fillId="0" borderId="0" xfId="0" applyFont="1" applyAlignment="1">
      <alignment horizontal="center" vertical="top"/>
    </xf>
    <xf numFmtId="0" fontId="9" fillId="0" borderId="0" xfId="0" quotePrefix="1" applyFont="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0" fontId="5" fillId="0" borderId="0" xfId="0" quotePrefix="1" applyFont="1" applyAlignment="1">
      <alignment horizontal="center"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4"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5"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4" fillId="0" borderId="0" xfId="0" applyFont="1"/>
    <xf numFmtId="0" fontId="6" fillId="0" borderId="0" xfId="0" applyFont="1"/>
    <xf numFmtId="0" fontId="6" fillId="0" borderId="0" xfId="0" quotePrefix="1" applyFont="1" applyAlignment="1">
      <alignment horizontal="left"/>
    </xf>
    <xf numFmtId="0" fontId="0" fillId="3" borderId="1" xfId="0" applyFill="1" applyBorder="1"/>
    <xf numFmtId="0" fontId="19" fillId="3" borderId="1" xfId="0" applyFont="1" applyFill="1" applyBorder="1" applyAlignment="1">
      <alignment horizontal="center" vertical="top"/>
    </xf>
    <xf numFmtId="0" fontId="0" fillId="0" borderId="1" xfId="0" applyBorder="1"/>
    <xf numFmtId="167" fontId="20" fillId="0" borderId="1" xfId="0" applyNumberFormat="1" applyFont="1" applyBorder="1" applyAlignment="1">
      <alignment vertical="top"/>
    </xf>
    <xf numFmtId="0" fontId="3" fillId="0" borderId="1" xfId="0" applyFont="1" applyFill="1" applyBorder="1"/>
    <xf numFmtId="167" fontId="3" fillId="0" borderId="1" xfId="0" applyNumberFormat="1" applyFont="1" applyBorder="1"/>
    <xf numFmtId="0" fontId="20" fillId="0" borderId="1" xfId="0" applyFont="1" applyBorder="1" applyAlignment="1">
      <alignment vertical="top"/>
    </xf>
    <xf numFmtId="0" fontId="21" fillId="0" borderId="1" xfId="0" applyFont="1" applyBorder="1" applyAlignment="1">
      <alignment vertical="top"/>
    </xf>
    <xf numFmtId="167" fontId="21" fillId="0" borderId="1" xfId="0" applyNumberFormat="1" applyFont="1" applyBorder="1" applyAlignment="1">
      <alignment vertical="top"/>
    </xf>
    <xf numFmtId="0" fontId="20" fillId="0" borderId="0" xfId="0" quotePrefix="1" applyFont="1" applyAlignment="1">
      <alignment horizontal="left"/>
    </xf>
    <xf numFmtId="0" fontId="0" fillId="0" borderId="0" xfId="0" applyAlignment="1">
      <alignment vertical="top"/>
    </xf>
    <xf numFmtId="0" fontId="22" fillId="0" borderId="0" xfId="0" applyFont="1" applyAlignment="1">
      <alignment vertical="top"/>
    </xf>
    <xf numFmtId="0" fontId="23"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horizontal="center" vertical="top"/>
    </xf>
    <xf numFmtId="0" fontId="3" fillId="0" borderId="0" xfId="0" quotePrefix="1" applyFont="1" applyAlignment="1">
      <alignment horizontal="center" vertical="top"/>
    </xf>
    <xf numFmtId="0" fontId="25" fillId="0" borderId="0" xfId="0" applyFont="1" applyAlignment="1">
      <alignment horizontal="left" vertical="top"/>
    </xf>
    <xf numFmtId="0" fontId="25" fillId="0" borderId="0" xfId="0" applyFont="1" applyAlignment="1">
      <alignment vertical="top"/>
    </xf>
    <xf numFmtId="0" fontId="0" fillId="0" borderId="0" xfId="0" applyFill="1" applyAlignment="1">
      <alignment vertical="top"/>
    </xf>
    <xf numFmtId="49" fontId="6" fillId="0" borderId="0" xfId="0" applyNumberFormat="1" applyFont="1" applyFill="1" applyAlignment="1">
      <alignment vertical="top"/>
    </xf>
    <xf numFmtId="0" fontId="6" fillId="0" borderId="0" xfId="0" applyFont="1" applyFill="1" applyAlignment="1">
      <alignment vertical="top"/>
    </xf>
    <xf numFmtId="172" fontId="5" fillId="0" borderId="0" xfId="8" applyNumberFormat="1" applyFont="1" applyFill="1" applyAlignment="1">
      <alignment vertical="top"/>
    </xf>
    <xf numFmtId="49" fontId="5" fillId="0" borderId="0" xfId="0" applyNumberFormat="1" applyFont="1" applyFill="1" applyAlignment="1">
      <alignment vertical="top"/>
    </xf>
    <xf numFmtId="172" fontId="5" fillId="0" borderId="0" xfId="0" applyNumberFormat="1" applyFont="1" applyFill="1" applyAlignment="1">
      <alignment vertical="top"/>
    </xf>
    <xf numFmtId="0" fontId="5" fillId="0" borderId="0" xfId="0" applyFont="1" applyFill="1" applyAlignment="1">
      <alignment vertical="top"/>
    </xf>
    <xf numFmtId="0" fontId="5" fillId="0" borderId="0" xfId="0" applyFont="1" applyFill="1" applyAlignment="1">
      <alignment horizontal="right" vertical="top"/>
    </xf>
    <xf numFmtId="0" fontId="0" fillId="0" borderId="0" xfId="0" applyFill="1" applyBorder="1" applyAlignment="1">
      <alignment vertical="top"/>
    </xf>
    <xf numFmtId="173" fontId="26" fillId="5" borderId="5" xfId="1" applyNumberFormat="1" applyFont="1" applyFill="1" applyBorder="1" applyAlignment="1">
      <alignment vertical="top"/>
    </xf>
    <xf numFmtId="164" fontId="26" fillId="5" borderId="5" xfId="0" applyNumberFormat="1" applyFont="1" applyFill="1" applyBorder="1" applyAlignment="1">
      <alignment vertical="top"/>
    </xf>
    <xf numFmtId="0" fontId="26" fillId="5" borderId="5" xfId="0" applyFont="1" applyFill="1" applyBorder="1" applyAlignment="1">
      <alignment vertical="top"/>
    </xf>
    <xf numFmtId="3" fontId="27" fillId="5" borderId="6" xfId="0" quotePrefix="1" applyNumberFormat="1" applyFont="1" applyFill="1" applyBorder="1" applyAlignment="1">
      <alignment horizontal="left" vertical="top"/>
    </xf>
    <xf numFmtId="3" fontId="27" fillId="0" borderId="6" xfId="0" quotePrefix="1" applyNumberFormat="1" applyFont="1" applyFill="1" applyBorder="1" applyAlignment="1">
      <alignment horizontal="left" vertical="top"/>
    </xf>
    <xf numFmtId="3" fontId="27" fillId="0" borderId="6" xfId="0" quotePrefix="1" applyNumberFormat="1" applyFont="1" applyFill="1" applyBorder="1" applyAlignment="1">
      <alignment horizontal="left" vertical="top"/>
    </xf>
    <xf numFmtId="3" fontId="27" fillId="0" borderId="7" xfId="0" quotePrefix="1" applyNumberFormat="1" applyFont="1" applyFill="1" applyBorder="1" applyAlignment="1">
      <alignment horizontal="left" vertical="top"/>
    </xf>
    <xf numFmtId="173" fontId="26" fillId="5" borderId="3" xfId="1" applyNumberFormat="1" applyFont="1" applyFill="1" applyBorder="1" applyAlignment="1">
      <alignment vertical="top"/>
    </xf>
    <xf numFmtId="0" fontId="28" fillId="5" borderId="3" xfId="0" applyFont="1" applyFill="1" applyBorder="1" applyAlignment="1">
      <alignment vertical="top"/>
    </xf>
    <xf numFmtId="174" fontId="28" fillId="5" borderId="3" xfId="8" applyNumberFormat="1" applyFont="1" applyFill="1" applyBorder="1" applyAlignment="1">
      <alignment vertical="top"/>
    </xf>
    <xf numFmtId="3" fontId="27" fillId="5" borderId="8" xfId="0" quotePrefix="1" applyNumberFormat="1" applyFont="1" applyFill="1" applyBorder="1" applyAlignment="1">
      <alignment horizontal="left" vertical="top"/>
    </xf>
    <xf numFmtId="3" fontId="27" fillId="0" borderId="8" xfId="0" quotePrefix="1" applyNumberFormat="1" applyFont="1" applyFill="1" applyBorder="1" applyAlignment="1">
      <alignment horizontal="left" vertical="top"/>
    </xf>
    <xf numFmtId="3" fontId="27" fillId="0" borderId="8" xfId="0" quotePrefix="1" applyNumberFormat="1" applyFont="1" applyFill="1" applyBorder="1" applyAlignment="1">
      <alignment horizontal="left" vertical="top"/>
    </xf>
    <xf numFmtId="3" fontId="27" fillId="0" borderId="4" xfId="0" quotePrefix="1" applyNumberFormat="1" applyFont="1" applyFill="1" applyBorder="1" applyAlignment="1">
      <alignment horizontal="left" vertical="top"/>
    </xf>
    <xf numFmtId="173" fontId="26" fillId="5" borderId="1" xfId="1" applyNumberFormat="1" applyFont="1" applyFill="1" applyBorder="1" applyAlignment="1">
      <alignment vertical="top"/>
    </xf>
    <xf numFmtId="164" fontId="26" fillId="5" borderId="1" xfId="0" applyNumberFormat="1" applyFont="1" applyFill="1" applyBorder="1" applyAlignment="1">
      <alignment vertical="top"/>
    </xf>
    <xf numFmtId="0" fontId="26" fillId="5" borderId="1" xfId="0" applyFont="1" applyFill="1" applyBorder="1" applyAlignment="1">
      <alignment vertical="top"/>
    </xf>
    <xf numFmtId="3" fontId="10" fillId="5" borderId="9" xfId="0" applyNumberFormat="1" applyFont="1" applyFill="1" applyBorder="1" applyAlignment="1">
      <alignment horizontal="left" vertical="top"/>
    </xf>
    <xf numFmtId="0" fontId="0" fillId="0" borderId="1" xfId="0" applyBorder="1" applyAlignment="1">
      <alignment horizontal="center"/>
    </xf>
    <xf numFmtId="3" fontId="10" fillId="0" borderId="9" xfId="0" applyNumberFormat="1" applyFont="1" applyFill="1" applyBorder="1" applyAlignment="1">
      <alignment horizontal="left" vertical="top"/>
    </xf>
    <xf numFmtId="3" fontId="10" fillId="0" borderId="10" xfId="0" quotePrefix="1" applyNumberFormat="1" applyFont="1" applyFill="1" applyBorder="1" applyAlignment="1">
      <alignment horizontal="left" vertical="top"/>
    </xf>
    <xf numFmtId="3" fontId="10" fillId="0" borderId="10" xfId="0" applyNumberFormat="1" applyFont="1" applyFill="1" applyBorder="1" applyAlignment="1">
      <alignment horizontal="left" vertical="top"/>
    </xf>
    <xf numFmtId="0" fontId="29" fillId="3" borderId="1" xfId="0" applyFont="1" applyFill="1" applyBorder="1" applyAlignment="1">
      <alignment horizontal="center" vertical="top" wrapText="1"/>
    </xf>
    <xf numFmtId="0" fontId="29" fillId="3" borderId="1" xfId="0"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4" fillId="3" borderId="7" xfId="0" quotePrefix="1" applyNumberFormat="1" applyFont="1" applyFill="1" applyBorder="1" applyAlignment="1">
      <alignment horizontal="center" vertical="top"/>
    </xf>
    <xf numFmtId="0" fontId="27" fillId="3" borderId="1" xfId="5" quotePrefix="1" applyFont="1" applyFill="1" applyBorder="1" applyAlignment="1">
      <alignment horizontal="center" vertical="top" wrapText="1"/>
    </xf>
    <xf numFmtId="0" fontId="3" fillId="3" borderId="11" xfId="0" applyFont="1" applyFill="1" applyBorder="1" applyAlignment="1">
      <alignment horizontal="center" vertical="top"/>
    </xf>
    <xf numFmtId="0" fontId="3" fillId="3" borderId="11" xfId="0" applyFont="1" applyFill="1" applyBorder="1" applyAlignment="1">
      <alignment horizontal="center" vertical="top"/>
    </xf>
    <xf numFmtId="0" fontId="3" fillId="3" borderId="12" xfId="0" applyFont="1" applyFill="1" applyBorder="1" applyAlignment="1">
      <alignment horizontal="center" vertical="top"/>
    </xf>
    <xf numFmtId="0" fontId="30" fillId="0" borderId="0" xfId="0" applyFont="1" applyFill="1" applyAlignment="1">
      <alignment vertical="top"/>
    </xf>
    <xf numFmtId="0" fontId="31" fillId="3" borderId="9" xfId="0" quotePrefix="1" applyFont="1" applyFill="1" applyBorder="1" applyAlignment="1">
      <alignment horizontal="center" vertical="top" wrapText="1"/>
    </xf>
    <xf numFmtId="0" fontId="31" fillId="3" borderId="13" xfId="0" quotePrefix="1" applyFont="1" applyFill="1" applyBorder="1" applyAlignment="1">
      <alignment horizontal="center" vertical="top" wrapText="1"/>
    </xf>
    <xf numFmtId="0" fontId="31" fillId="3" borderId="10" xfId="0" quotePrefix="1" applyFont="1" applyFill="1" applyBorder="1" applyAlignment="1">
      <alignment horizontal="center" vertical="top" wrapText="1"/>
    </xf>
    <xf numFmtId="0" fontId="32" fillId="3" borderId="1" xfId="0" quotePrefix="1" applyFont="1" applyFill="1" applyBorder="1" applyAlignment="1">
      <alignment horizontal="center" vertical="top"/>
    </xf>
    <xf numFmtId="0" fontId="33" fillId="3" borderId="8" xfId="0" applyFont="1" applyFill="1" applyBorder="1" applyAlignment="1">
      <alignment horizontal="center" vertical="top"/>
    </xf>
    <xf numFmtId="0" fontId="33" fillId="3" borderId="8" xfId="0" applyFont="1" applyFill="1" applyBorder="1" applyAlignment="1">
      <alignment horizontal="center" vertical="top"/>
    </xf>
    <xf numFmtId="0" fontId="33" fillId="3" borderId="4" xfId="0" applyFont="1" applyFill="1" applyBorder="1" applyAlignment="1">
      <alignment horizontal="center" vertical="top"/>
    </xf>
    <xf numFmtId="0" fontId="2" fillId="0" borderId="0" xfId="0" applyFont="1" applyFill="1" applyAlignment="1">
      <alignment vertical="top"/>
    </xf>
    <xf numFmtId="0" fontId="2" fillId="0" borderId="1" xfId="0" applyFont="1" applyFill="1" applyBorder="1" applyAlignment="1">
      <alignment horizontal="center" vertical="top"/>
    </xf>
    <xf numFmtId="0" fontId="28" fillId="0" borderId="0" xfId="0" applyFont="1" applyFill="1" applyAlignment="1">
      <alignment vertical="top"/>
    </xf>
    <xf numFmtId="174" fontId="26" fillId="0" borderId="0" xfId="8" applyNumberFormat="1" applyFont="1" applyFill="1" applyBorder="1" applyAlignment="1">
      <alignment vertical="top"/>
    </xf>
    <xf numFmtId="0" fontId="28" fillId="0" borderId="0" xfId="0" applyFont="1" applyFill="1" applyBorder="1" applyAlignment="1">
      <alignment horizontal="center" vertical="top"/>
    </xf>
    <xf numFmtId="172" fontId="28" fillId="0" borderId="0" xfId="8" applyNumberFormat="1" applyFont="1" applyFill="1" applyBorder="1" applyAlignment="1">
      <alignment vertical="top"/>
    </xf>
    <xf numFmtId="3" fontId="27" fillId="0" borderId="0" xfId="0" quotePrefix="1" applyNumberFormat="1" applyFont="1" applyFill="1" applyBorder="1" applyAlignment="1">
      <alignment horizontal="left" vertical="top"/>
    </xf>
    <xf numFmtId="174" fontId="26" fillId="5" borderId="5" xfId="8" applyNumberFormat="1" applyFont="1" applyFill="1" applyBorder="1" applyAlignment="1">
      <alignment vertical="top"/>
    </xf>
    <xf numFmtId="0" fontId="28" fillId="5" borderId="5" xfId="0" applyFont="1" applyFill="1" applyBorder="1" applyAlignment="1">
      <alignment horizontal="center" vertical="top"/>
    </xf>
    <xf numFmtId="172" fontId="28" fillId="5" borderId="5" xfId="8" applyNumberFormat="1" applyFont="1" applyFill="1" applyBorder="1" applyAlignment="1">
      <alignment vertical="top"/>
    </xf>
    <xf numFmtId="0" fontId="28" fillId="5" borderId="3" xfId="0" applyFont="1" applyFill="1" applyBorder="1" applyAlignment="1">
      <alignment horizontal="center" vertical="top"/>
    </xf>
    <xf numFmtId="172" fontId="28" fillId="5" borderId="3" xfId="8" applyNumberFormat="1" applyFont="1" applyFill="1" applyBorder="1" applyAlignment="1">
      <alignment vertical="top"/>
    </xf>
    <xf numFmtId="174" fontId="26" fillId="5" borderId="1" xfId="8" applyNumberFormat="1" applyFont="1" applyFill="1" applyBorder="1" applyAlignment="1">
      <alignment vertical="top"/>
    </xf>
    <xf numFmtId="0" fontId="26" fillId="5" borderId="1" xfId="0" applyFont="1" applyFill="1" applyBorder="1" applyAlignment="1">
      <alignment horizontal="center" vertical="top"/>
    </xf>
    <xf numFmtId="172" fontId="26" fillId="5" borderId="1" xfId="8" applyNumberFormat="1" applyFont="1" applyFill="1" applyBorder="1" applyAlignment="1">
      <alignment vertical="top"/>
    </xf>
    <xf numFmtId="0" fontId="34" fillId="3" borderId="1" xfId="0" applyNumberFormat="1" applyFont="1" applyFill="1" applyBorder="1" applyAlignment="1">
      <alignment horizontal="center" vertical="top"/>
    </xf>
    <xf numFmtId="0" fontId="27" fillId="3" borderId="9" xfId="5" quotePrefix="1" applyFont="1" applyFill="1" applyBorder="1" applyAlignment="1">
      <alignment horizontal="center" vertical="top" wrapText="1"/>
    </xf>
    <xf numFmtId="0" fontId="27" fillId="3" borderId="13" xfId="5" quotePrefix="1" applyFont="1" applyFill="1" applyBorder="1" applyAlignment="1">
      <alignment horizontal="center" vertical="top" wrapText="1"/>
    </xf>
    <xf numFmtId="0" fontId="27" fillId="3" borderId="10" xfId="5" quotePrefix="1" applyFont="1" applyFill="1" applyBorder="1" applyAlignment="1">
      <alignment horizontal="center" vertical="top" wrapText="1"/>
    </xf>
    <xf numFmtId="0" fontId="3" fillId="3" borderId="0" xfId="0" applyFont="1" applyFill="1" applyBorder="1" applyAlignment="1">
      <alignment horizontal="center" vertical="top"/>
    </xf>
    <xf numFmtId="0" fontId="32" fillId="3" borderId="9" xfId="5" quotePrefix="1" applyFont="1" applyFill="1" applyBorder="1" applyAlignment="1">
      <alignment horizontal="center" vertical="top" wrapText="1"/>
    </xf>
    <xf numFmtId="0" fontId="32" fillId="3" borderId="13" xfId="5" quotePrefix="1" applyFont="1" applyFill="1" applyBorder="1" applyAlignment="1">
      <alignment horizontal="center" vertical="top" wrapText="1"/>
    </xf>
    <xf numFmtId="0" fontId="32" fillId="3" borderId="10" xfId="5" quotePrefix="1" applyFont="1" applyFill="1" applyBorder="1" applyAlignment="1">
      <alignment horizontal="center" vertical="top" wrapText="1"/>
    </xf>
    <xf numFmtId="0" fontId="32" fillId="3" borderId="1" xfId="5" quotePrefix="1" applyFont="1" applyFill="1" applyBorder="1" applyAlignment="1">
      <alignment horizontal="center" vertical="top" wrapText="1"/>
    </xf>
    <xf numFmtId="3" fontId="27" fillId="5" borderId="5" xfId="0" applyNumberFormat="1" applyFont="1" applyFill="1" applyBorder="1" applyAlignment="1">
      <alignment horizontal="right" vertical="top"/>
    </xf>
    <xf numFmtId="3" fontId="27" fillId="0" borderId="5" xfId="0" applyNumberFormat="1" applyFont="1" applyFill="1" applyBorder="1" applyAlignment="1">
      <alignment horizontal="right" vertical="top"/>
    </xf>
    <xf numFmtId="0" fontId="28" fillId="0" borderId="5" xfId="0" applyFont="1" applyFill="1" applyBorder="1" applyAlignment="1">
      <alignment horizontal="center" vertical="top"/>
    </xf>
    <xf numFmtId="172" fontId="28" fillId="5" borderId="3" xfId="0" applyNumberFormat="1" applyFont="1" applyFill="1" applyBorder="1" applyAlignment="1">
      <alignment vertical="top"/>
    </xf>
    <xf numFmtId="172" fontId="28" fillId="0" borderId="3" xfId="0" applyNumberFormat="1" applyFont="1" applyFill="1" applyBorder="1" applyAlignment="1">
      <alignment vertical="top"/>
    </xf>
    <xf numFmtId="0" fontId="28" fillId="0" borderId="3" xfId="0" applyFont="1" applyFill="1" applyBorder="1" applyAlignment="1">
      <alignment horizontal="center" vertical="top"/>
    </xf>
    <xf numFmtId="172" fontId="0" fillId="0" borderId="1" xfId="8" applyNumberFormat="1" applyFont="1" applyFill="1" applyBorder="1" applyAlignment="1">
      <alignment vertical="top"/>
    </xf>
    <xf numFmtId="0" fontId="0" fillId="0" borderId="1" xfId="0" applyFill="1" applyBorder="1" applyAlignment="1">
      <alignment horizontal="center" vertical="top"/>
    </xf>
    <xf numFmtId="0" fontId="3" fillId="3" borderId="1" xfId="0" applyFont="1" applyFill="1" applyBorder="1" applyAlignment="1">
      <alignment horizontal="center" vertical="top"/>
    </xf>
    <xf numFmtId="0" fontId="14" fillId="3" borderId="1" xfId="0" applyNumberFormat="1" applyFont="1" applyFill="1" applyBorder="1" applyAlignment="1">
      <alignment horizontal="center" vertical="top"/>
    </xf>
    <xf numFmtId="0" fontId="26" fillId="3" borderId="9" xfId="0" applyFont="1" applyFill="1" applyBorder="1" applyAlignment="1">
      <alignment horizontal="center"/>
    </xf>
    <xf numFmtId="0" fontId="26" fillId="3" borderId="13" xfId="0" applyFont="1" applyFill="1" applyBorder="1" applyAlignment="1">
      <alignment horizontal="center"/>
    </xf>
    <xf numFmtId="0" fontId="26" fillId="3" borderId="10" xfId="0" applyFont="1" applyFill="1" applyBorder="1" applyAlignment="1">
      <alignment horizontal="center"/>
    </xf>
    <xf numFmtId="0" fontId="35" fillId="3" borderId="9" xfId="9" quotePrefix="1" applyFill="1" applyBorder="1" applyAlignment="1">
      <alignment horizontal="center" vertical="top"/>
    </xf>
    <xf numFmtId="0" fontId="35" fillId="3" borderId="13" xfId="9" quotePrefix="1" applyFill="1" applyBorder="1" applyAlignment="1">
      <alignment horizontal="center" vertical="top"/>
    </xf>
    <xf numFmtId="0" fontId="35" fillId="3" borderId="10" xfId="9" quotePrefix="1" applyFill="1" applyBorder="1" applyAlignment="1">
      <alignment horizontal="center" vertical="top"/>
    </xf>
    <xf numFmtId="0" fontId="31" fillId="3" borderId="1" xfId="0" applyFont="1" applyFill="1" applyBorder="1" applyAlignment="1">
      <alignment horizontal="center" vertical="top"/>
    </xf>
    <xf numFmtId="0" fontId="31" fillId="3" borderId="1" xfId="0" quotePrefix="1" applyFont="1" applyFill="1" applyBorder="1" applyAlignment="1">
      <alignment horizontal="center" vertical="top"/>
    </xf>
    <xf numFmtId="0" fontId="33" fillId="3" borderId="1" xfId="0" applyFont="1" applyFill="1" applyBorder="1" applyAlignment="1">
      <alignment horizontal="center" vertical="top"/>
    </xf>
    <xf numFmtId="0" fontId="33" fillId="3" borderId="1" xfId="0" quotePrefix="1" applyFont="1" applyFill="1" applyBorder="1" applyAlignment="1">
      <alignment horizontal="center" vertical="top"/>
    </xf>
    <xf numFmtId="175" fontId="27" fillId="5" borderId="5" xfId="0" applyNumberFormat="1" applyFont="1" applyFill="1" applyBorder="1" applyAlignment="1">
      <alignment horizontal="right" vertical="top"/>
    </xf>
    <xf numFmtId="0" fontId="3" fillId="0" borderId="0" xfId="0" applyFont="1" applyFill="1" applyAlignment="1">
      <alignment vertical="top"/>
    </xf>
    <xf numFmtId="175" fontId="34" fillId="5" borderId="1" xfId="0" quotePrefix="1" applyNumberFormat="1" applyFont="1" applyFill="1" applyBorder="1" applyAlignment="1">
      <alignment horizontal="right" vertical="top"/>
    </xf>
    <xf numFmtId="41" fontId="1" fillId="0" borderId="1" xfId="8" applyNumberFormat="1" applyFont="1" applyBorder="1" applyAlignment="1">
      <alignment vertical="top"/>
    </xf>
    <xf numFmtId="3" fontId="14" fillId="0" borderId="9" xfId="0" applyNumberFormat="1" applyFont="1" applyFill="1" applyBorder="1" applyAlignment="1">
      <alignment horizontal="left" vertical="top"/>
    </xf>
    <xf numFmtId="3" fontId="14" fillId="0" borderId="9" xfId="0" applyNumberFormat="1" applyFont="1" applyFill="1" applyBorder="1" applyAlignment="1">
      <alignment horizontal="left" vertical="top"/>
    </xf>
    <xf numFmtId="3" fontId="14" fillId="0" borderId="10" xfId="0" quotePrefix="1" applyNumberFormat="1" applyFont="1" applyFill="1" applyBorder="1" applyAlignment="1">
      <alignment horizontal="left" vertical="top"/>
    </xf>
    <xf numFmtId="175" fontId="36" fillId="5" borderId="1" xfId="0" quotePrefix="1" applyNumberFormat="1" applyFont="1" applyFill="1" applyBorder="1" applyAlignment="1">
      <alignment horizontal="right" vertical="top"/>
    </xf>
    <xf numFmtId="0" fontId="34" fillId="3" borderId="1" xfId="0" applyFont="1" applyFill="1" applyBorder="1" applyAlignment="1">
      <alignment horizontal="center" vertical="top"/>
    </xf>
    <xf numFmtId="0" fontId="14" fillId="3" borderId="1" xfId="0" applyFont="1" applyFill="1" applyBorder="1" applyAlignment="1">
      <alignment horizontal="center" vertical="top"/>
    </xf>
    <xf numFmtId="0" fontId="35" fillId="3" borderId="9" xfId="9" applyFill="1" applyBorder="1" applyAlignment="1">
      <alignment horizontal="center" vertical="top"/>
    </xf>
    <xf numFmtId="0" fontId="35" fillId="3" borderId="13" xfId="9" applyFill="1" applyBorder="1" applyAlignment="1">
      <alignment horizontal="center" vertical="top"/>
    </xf>
    <xf numFmtId="0" fontId="35" fillId="3" borderId="10" xfId="9" applyFill="1" applyBorder="1" applyAlignment="1">
      <alignment horizontal="center" vertical="top"/>
    </xf>
    <xf numFmtId="0" fontId="28" fillId="0" borderId="0" xfId="0" applyFont="1" applyFill="1" applyBorder="1" applyAlignment="1">
      <alignment vertical="top"/>
    </xf>
    <xf numFmtId="3" fontId="27" fillId="5" borderId="3" xfId="0" applyNumberFormat="1" applyFont="1" applyFill="1" applyBorder="1" applyAlignment="1">
      <alignment horizontal="right" vertical="top"/>
    </xf>
    <xf numFmtId="3" fontId="27" fillId="0" borderId="3" xfId="0" applyNumberFormat="1" applyFont="1" applyFill="1" applyBorder="1" applyAlignment="1">
      <alignment horizontal="right" vertical="top"/>
    </xf>
    <xf numFmtId="0" fontId="0" fillId="0" borderId="0" xfId="0" applyFill="1" applyAlignment="1">
      <alignment horizontal="center" vertical="top"/>
    </xf>
    <xf numFmtId="0" fontId="34" fillId="3" borderId="1"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31" fillId="3" borderId="9" xfId="0" applyFont="1" applyFill="1" applyBorder="1" applyAlignment="1">
      <alignment horizontal="center" vertical="top"/>
    </xf>
    <xf numFmtId="0" fontId="31" fillId="3" borderId="13" xfId="0" applyFont="1" applyFill="1" applyBorder="1" applyAlignment="1">
      <alignment horizontal="center" vertical="top"/>
    </xf>
    <xf numFmtId="0" fontId="31" fillId="3" borderId="10" xfId="0" quotePrefix="1" applyFont="1" applyFill="1" applyBorder="1" applyAlignment="1">
      <alignment horizontal="center" vertical="top"/>
    </xf>
    <xf numFmtId="0" fontId="33" fillId="3" borderId="9" xfId="0" applyFont="1" applyFill="1" applyBorder="1" applyAlignment="1">
      <alignment horizontal="center" vertical="top"/>
    </xf>
    <xf numFmtId="0" fontId="33" fillId="3" borderId="13" xfId="0" applyFont="1" applyFill="1" applyBorder="1" applyAlignment="1">
      <alignment horizontal="center" vertical="top"/>
    </xf>
    <xf numFmtId="0" fontId="33" fillId="3" borderId="10" xfId="0" quotePrefix="1" applyFont="1" applyFill="1" applyBorder="1" applyAlignment="1">
      <alignment horizontal="center" vertical="top"/>
    </xf>
    <xf numFmtId="0" fontId="33" fillId="3" borderId="14" xfId="0" applyFont="1" applyFill="1" applyBorder="1" applyAlignment="1">
      <alignment horizontal="center" vertical="top"/>
    </xf>
    <xf numFmtId="0" fontId="5" fillId="0" borderId="0" xfId="0" quotePrefix="1" applyFont="1" applyFill="1" applyAlignment="1">
      <alignment horizontal="left" vertical="top"/>
    </xf>
    <xf numFmtId="0" fontId="13" fillId="0" borderId="0" xfId="0" quotePrefix="1" applyFont="1" applyAlignment="1">
      <alignment horizontal="left" vertical="top"/>
    </xf>
    <xf numFmtId="0" fontId="37" fillId="0" borderId="0" xfId="0" quotePrefix="1" applyFont="1" applyFill="1" applyAlignment="1">
      <alignment horizontal="left" vertical="top"/>
    </xf>
    <xf numFmtId="0" fontId="37" fillId="0" borderId="0" xfId="0" applyFont="1" applyFill="1" applyAlignment="1">
      <alignment vertical="top"/>
    </xf>
    <xf numFmtId="0" fontId="13" fillId="0" borderId="0" xfId="0" applyFont="1" applyAlignment="1">
      <alignment vertical="top"/>
    </xf>
    <xf numFmtId="0" fontId="13" fillId="0" borderId="0" xfId="10" applyFont="1" applyFill="1" applyBorder="1" applyAlignment="1">
      <alignment vertical="top"/>
    </xf>
    <xf numFmtId="0" fontId="6" fillId="0" borderId="0" xfId="0" quotePrefix="1" applyFont="1" applyFill="1" applyAlignment="1">
      <alignment horizontal="left" vertical="top"/>
    </xf>
    <xf numFmtId="0" fontId="4" fillId="0" borderId="0" xfId="0" applyFont="1" applyFill="1" applyAlignment="1">
      <alignment vertical="top"/>
    </xf>
    <xf numFmtId="0" fontId="4" fillId="0" borderId="0" xfId="0" quotePrefix="1" applyFont="1" applyFill="1" applyAlignment="1">
      <alignment horizontal="left" vertical="top"/>
    </xf>
    <xf numFmtId="176" fontId="13" fillId="0" borderId="0" xfId="5" applyNumberFormat="1" applyFont="1" applyAlignment="1">
      <alignment vertical="top"/>
    </xf>
    <xf numFmtId="166" fontId="13" fillId="0" borderId="0" xfId="8" applyNumberFormat="1" applyFont="1" applyAlignment="1">
      <alignment vertical="top"/>
    </xf>
    <xf numFmtId="166" fontId="13" fillId="0" borderId="0" xfId="5" applyNumberFormat="1" applyFont="1" applyAlignment="1">
      <alignment vertical="top"/>
    </xf>
    <xf numFmtId="0" fontId="13" fillId="0" borderId="0" xfId="5" applyFont="1" applyAlignment="1">
      <alignment horizontal="right" vertical="top"/>
    </xf>
    <xf numFmtId="176" fontId="19" fillId="5" borderId="1" xfId="7" applyNumberFormat="1" applyFont="1" applyFill="1" applyBorder="1" applyAlignment="1">
      <alignment vertical="top"/>
    </xf>
    <xf numFmtId="166" fontId="19" fillId="5" borderId="1" xfId="5" applyNumberFormat="1" applyFont="1" applyFill="1" applyBorder="1"/>
    <xf numFmtId="176" fontId="14" fillId="5" borderId="1" xfId="0" applyNumberFormat="1" applyFont="1" applyFill="1" applyBorder="1" applyAlignment="1">
      <alignment vertical="top"/>
    </xf>
    <xf numFmtId="0" fontId="14" fillId="0" borderId="1" xfId="5" applyFont="1" applyFill="1" applyBorder="1" applyAlignment="1">
      <alignment horizontal="left" vertical="top"/>
    </xf>
    <xf numFmtId="176" fontId="20" fillId="5" borderId="1" xfId="7" applyNumberFormat="1" applyFont="1" applyFill="1" applyBorder="1" applyAlignment="1">
      <alignment vertical="top"/>
    </xf>
    <xf numFmtId="166" fontId="20" fillId="5" borderId="1" xfId="5" applyNumberFormat="1" applyFont="1" applyFill="1" applyBorder="1"/>
    <xf numFmtId="176" fontId="10" fillId="5" borderId="1" xfId="0" applyNumberFormat="1" applyFont="1" applyFill="1" applyBorder="1" applyAlignment="1">
      <alignment vertical="top"/>
    </xf>
    <xf numFmtId="3" fontId="10" fillId="0" borderId="10" xfId="0" quotePrefix="1" applyNumberFormat="1" applyFont="1" applyFill="1" applyBorder="1" applyAlignment="1">
      <alignment vertical="top"/>
    </xf>
    <xf numFmtId="3" fontId="10" fillId="0" borderId="10" xfId="0" applyNumberFormat="1" applyFont="1" applyFill="1" applyBorder="1" applyAlignment="1">
      <alignment vertical="top"/>
    </xf>
    <xf numFmtId="0" fontId="15" fillId="3" borderId="1" xfId="5" quotePrefix="1" applyFont="1" applyFill="1" applyBorder="1" applyAlignment="1">
      <alignment horizontal="center" vertical="top"/>
    </xf>
    <xf numFmtId="0" fontId="15" fillId="3" borderId="1" xfId="5" quotePrefix="1" applyFont="1" applyFill="1" applyBorder="1" applyAlignment="1">
      <alignment horizontal="center" vertical="top" wrapText="1"/>
    </xf>
    <xf numFmtId="173" fontId="15" fillId="3" borderId="1" xfId="5" quotePrefix="1" applyNumberFormat="1" applyFont="1" applyFill="1" applyBorder="1" applyAlignment="1">
      <alignment horizontal="center" vertical="top"/>
    </xf>
    <xf numFmtId="0" fontId="39" fillId="4" borderId="6" xfId="5" applyFont="1" applyFill="1" applyBorder="1" applyAlignment="1">
      <alignment horizontal="center" vertical="center"/>
    </xf>
    <xf numFmtId="0" fontId="40" fillId="3" borderId="1" xfId="5" applyFont="1" applyFill="1" applyBorder="1" applyAlignment="1">
      <alignment horizontal="center" vertical="top" wrapText="1"/>
    </xf>
    <xf numFmtId="0" fontId="40" fillId="3" borderId="1" xfId="5" quotePrefix="1" applyFont="1" applyFill="1" applyBorder="1" applyAlignment="1">
      <alignment horizontal="center" vertical="top" wrapText="1"/>
    </xf>
    <xf numFmtId="0" fontId="41" fillId="3" borderId="1" xfId="5" quotePrefix="1" applyFont="1" applyFill="1" applyBorder="1" applyAlignment="1">
      <alignment horizontal="center" vertical="top" wrapText="1"/>
    </xf>
    <xf numFmtId="173" fontId="41" fillId="3" borderId="1" xfId="5" quotePrefix="1" applyNumberFormat="1" applyFont="1" applyFill="1" applyBorder="1" applyAlignment="1">
      <alignment horizontal="center" vertical="top" wrapText="1"/>
    </xf>
    <xf numFmtId="0" fontId="39" fillId="4" borderId="8" xfId="5" applyFont="1" applyFill="1" applyBorder="1" applyAlignment="1">
      <alignment horizontal="center" vertical="center"/>
    </xf>
    <xf numFmtId="0" fontId="20" fillId="0" borderId="0" xfId="5" applyFont="1" applyAlignment="1">
      <alignment vertical="top"/>
    </xf>
    <xf numFmtId="0" fontId="20" fillId="0" borderId="0" xfId="5" applyFont="1" applyBorder="1" applyAlignment="1">
      <alignment vertical="top"/>
    </xf>
    <xf numFmtId="0" fontId="13" fillId="0" borderId="0" xfId="5" applyFont="1" applyAlignment="1">
      <alignment vertical="top"/>
    </xf>
    <xf numFmtId="0" fontId="13" fillId="0" borderId="0" xfId="5" applyFont="1" applyBorder="1" applyAlignment="1">
      <alignment vertical="top"/>
    </xf>
    <xf numFmtId="173" fontId="40" fillId="3" borderId="1" xfId="5" quotePrefix="1" applyNumberFormat="1" applyFont="1" applyFill="1" applyBorder="1" applyAlignment="1">
      <alignment horizontal="center" vertical="top" wrapText="1"/>
    </xf>
    <xf numFmtId="173" fontId="20" fillId="0" borderId="0" xfId="5" applyNumberFormat="1" applyFont="1" applyAlignment="1">
      <alignment vertical="top"/>
    </xf>
    <xf numFmtId="164" fontId="13" fillId="0" borderId="0" xfId="7" applyNumberFormat="1" applyFont="1" applyAlignment="1">
      <alignment vertical="top"/>
    </xf>
    <xf numFmtId="172" fontId="13" fillId="0" borderId="0" xfId="4" applyNumberFormat="1" applyFont="1" applyAlignment="1">
      <alignment vertical="top"/>
    </xf>
    <xf numFmtId="164" fontId="13" fillId="0" borderId="0" xfId="5" applyNumberFormat="1" applyFont="1" applyAlignment="1">
      <alignment vertical="top"/>
    </xf>
    <xf numFmtId="173" fontId="13" fillId="0" borderId="0" xfId="7" applyNumberFormat="1" applyFont="1" applyAlignment="1">
      <alignment vertical="top"/>
    </xf>
    <xf numFmtId="0" fontId="21" fillId="3" borderId="1" xfId="5" quotePrefix="1" applyFont="1" applyFill="1" applyBorder="1" applyAlignment="1">
      <alignment horizontal="center" vertical="top"/>
    </xf>
    <xf numFmtId="0" fontId="21" fillId="3" borderId="1" xfId="5" quotePrefix="1" applyFont="1" applyFill="1" applyBorder="1" applyAlignment="1">
      <alignment horizontal="center" vertical="top" wrapText="1"/>
    </xf>
    <xf numFmtId="0" fontId="40" fillId="3" borderId="9" xfId="5" quotePrefix="1" applyFont="1" applyFill="1" applyBorder="1" applyAlignment="1">
      <alignment horizontal="center" vertical="top" wrapText="1"/>
    </xf>
    <xf numFmtId="0" fontId="40" fillId="3" borderId="10" xfId="5" quotePrefix="1" applyFont="1" applyFill="1" applyBorder="1" applyAlignment="1">
      <alignment horizontal="center" vertical="top" wrapText="1"/>
    </xf>
    <xf numFmtId="0" fontId="40" fillId="3" borderId="1" xfId="5" quotePrefix="1" applyFont="1" applyFill="1" applyBorder="1" applyAlignment="1">
      <alignment horizontal="center" vertical="top" wrapText="1"/>
    </xf>
    <xf numFmtId="164" fontId="20" fillId="0" borderId="0" xfId="5" applyNumberFormat="1" applyFont="1" applyAlignment="1">
      <alignment vertical="top"/>
    </xf>
    <xf numFmtId="1" fontId="13" fillId="0" borderId="0" xfId="7" applyNumberFormat="1" applyFont="1" applyAlignment="1">
      <alignment vertical="top"/>
    </xf>
    <xf numFmtId="0" fontId="19" fillId="0" borderId="0" xfId="5" applyFont="1" applyAlignment="1">
      <alignment vertical="top"/>
    </xf>
    <xf numFmtId="0" fontId="19" fillId="0" borderId="0" xfId="5" applyFont="1" applyBorder="1" applyAlignment="1">
      <alignment vertical="top"/>
    </xf>
    <xf numFmtId="0" fontId="21" fillId="0" borderId="0" xfId="5" applyFont="1" applyAlignment="1">
      <alignment horizontal="center" vertical="top"/>
    </xf>
    <xf numFmtId="0" fontId="21" fillId="0" borderId="0" xfId="5" applyFont="1" applyBorder="1" applyAlignment="1">
      <alignment horizontal="center" vertical="top"/>
    </xf>
    <xf numFmtId="173" fontId="21" fillId="3" borderId="1" xfId="5" quotePrefix="1" applyNumberFormat="1" applyFont="1" applyFill="1" applyBorder="1" applyAlignment="1">
      <alignment horizontal="center" vertical="top" wrapText="1"/>
    </xf>
    <xf numFmtId="0" fontId="19" fillId="0" borderId="0" xfId="5" applyFont="1" applyAlignment="1">
      <alignment horizontal="center" vertical="top"/>
    </xf>
    <xf numFmtId="0" fontId="19" fillId="0" borderId="0" xfId="5" applyFont="1" applyBorder="1" applyAlignment="1">
      <alignment horizontal="center" vertical="top"/>
    </xf>
    <xf numFmtId="0" fontId="12" fillId="0" borderId="0" xfId="0" quotePrefix="1" applyFont="1" applyAlignment="1">
      <alignment horizontal="left"/>
    </xf>
    <xf numFmtId="0" fontId="42" fillId="0" borderId="0" xfId="5" applyFont="1" applyAlignment="1">
      <alignment vertical="top"/>
    </xf>
    <xf numFmtId="0" fontId="43" fillId="0" borderId="0" xfId="5" applyFont="1" applyAlignment="1">
      <alignment vertical="top"/>
    </xf>
    <xf numFmtId="0" fontId="3" fillId="0" borderId="0" xfId="0" applyFont="1"/>
    <xf numFmtId="10" fontId="44" fillId="5" borderId="1" xfId="7" applyNumberFormat="1" applyFont="1" applyFill="1" applyBorder="1"/>
    <xf numFmtId="173" fontId="14" fillId="5" borderId="1" xfId="7" applyNumberFormat="1" applyFont="1" applyFill="1" applyBorder="1"/>
    <xf numFmtId="173" fontId="14" fillId="0" borderId="1" xfId="7" applyNumberFormat="1" applyFont="1" applyBorder="1" applyAlignment="1">
      <alignment vertical="top"/>
    </xf>
    <xf numFmtId="0" fontId="14" fillId="0" borderId="1" xfId="5" quotePrefix="1" applyFont="1" applyFill="1" applyBorder="1" applyAlignment="1">
      <alignment horizontal="left" vertical="top"/>
    </xf>
    <xf numFmtId="10" fontId="12" fillId="5" borderId="1" xfId="7" applyNumberFormat="1" applyFont="1" applyFill="1" applyBorder="1"/>
    <xf numFmtId="173" fontId="10" fillId="5" borderId="1" xfId="7" applyNumberFormat="1" applyFont="1" applyFill="1" applyBorder="1"/>
    <xf numFmtId="173" fontId="10" fillId="0" borderId="1" xfId="7" applyNumberFormat="1" applyFont="1" applyBorder="1" applyAlignment="1">
      <alignment vertical="top"/>
    </xf>
    <xf numFmtId="0" fontId="12" fillId="6" borderId="1" xfId="0" quotePrefix="1" applyFont="1" applyFill="1" applyBorder="1" applyAlignment="1">
      <alignment horizontal="center" vertical="top" wrapText="1"/>
    </xf>
    <xf numFmtId="0" fontId="15" fillId="6" borderId="1" xfId="0" quotePrefix="1" applyFont="1" applyFill="1" applyBorder="1" applyAlignment="1">
      <alignment horizontal="center" vertical="top" wrapText="1"/>
    </xf>
    <xf numFmtId="0" fontId="39" fillId="4" borderId="1" xfId="0" quotePrefix="1" applyFont="1" applyFill="1" applyBorder="1" applyAlignment="1">
      <alignment horizontal="center" vertical="top" wrapText="1"/>
    </xf>
    <xf numFmtId="0" fontId="12" fillId="0" borderId="0" xfId="0" applyFont="1"/>
    <xf numFmtId="0" fontId="36" fillId="0" borderId="0" xfId="0" applyFont="1"/>
    <xf numFmtId="173" fontId="13" fillId="0" borderId="0" xfId="0" applyNumberFormat="1" applyFont="1" applyAlignment="1">
      <alignment horizontal="right" vertical="top" wrapText="1"/>
    </xf>
    <xf numFmtId="0" fontId="20" fillId="0" borderId="0" xfId="0" applyFont="1" applyAlignment="1">
      <alignment vertical="top"/>
    </xf>
    <xf numFmtId="10" fontId="44" fillId="0" borderId="1" xfId="7" applyNumberFormat="1" applyFont="1" applyBorder="1"/>
    <xf numFmtId="173" fontId="14" fillId="0" borderId="1" xfId="7" applyNumberFormat="1" applyFont="1" applyBorder="1"/>
    <xf numFmtId="0" fontId="39" fillId="4" borderId="1" xfId="5" applyFont="1" applyFill="1" applyBorder="1" applyAlignment="1">
      <alignment horizontal="center" vertical="center"/>
    </xf>
    <xf numFmtId="0" fontId="44" fillId="6" borderId="1" xfId="0" quotePrefix="1" applyFont="1" applyFill="1" applyBorder="1" applyAlignment="1">
      <alignment horizontal="center" vertical="top" wrapText="1"/>
    </xf>
    <xf numFmtId="0" fontId="14" fillId="6" borderId="1" xfId="0" quotePrefix="1" applyFont="1" applyFill="1" applyBorder="1" applyAlignment="1">
      <alignment horizontal="center" vertical="top" wrapText="1"/>
    </xf>
    <xf numFmtId="0" fontId="39" fillId="0" borderId="0" xfId="5" applyFont="1" applyFill="1" applyBorder="1" applyAlignment="1">
      <alignment vertical="center"/>
    </xf>
    <xf numFmtId="0" fontId="0" fillId="0" borderId="0" xfId="0" applyFill="1" applyBorder="1"/>
    <xf numFmtId="10" fontId="44" fillId="0" borderId="15" xfId="7" applyNumberFormat="1" applyFont="1" applyFill="1" applyBorder="1"/>
    <xf numFmtId="0" fontId="10" fillId="0" borderId="15" xfId="0" quotePrefix="1" applyFont="1" applyFill="1" applyBorder="1" applyAlignment="1">
      <alignment horizontal="center" vertical="top" wrapText="1"/>
    </xf>
    <xf numFmtId="0" fontId="20" fillId="0" borderId="0" xfId="0" applyFont="1" applyFill="1" applyBorder="1" applyAlignment="1">
      <alignment vertical="top"/>
    </xf>
    <xf numFmtId="0" fontId="36" fillId="0" borderId="0" xfId="0" applyFont="1" applyFill="1" applyBorder="1" applyAlignment="1">
      <alignment horizontal="center" vertical="top" wrapText="1"/>
    </xf>
    <xf numFmtId="0" fontId="45" fillId="0" borderId="0" xfId="0" applyFont="1" applyFill="1" applyBorder="1" applyAlignment="1"/>
    <xf numFmtId="0" fontId="0" fillId="0" borderId="0" xfId="0" applyBorder="1"/>
    <xf numFmtId="0" fontId="36" fillId="0" borderId="0" xfId="0" applyFont="1" applyAlignment="1">
      <alignment horizontal="center" vertical="top" wrapText="1"/>
    </xf>
    <xf numFmtId="0" fontId="43" fillId="0" borderId="0" xfId="0" applyFont="1" applyAlignment="1"/>
    <xf numFmtId="0" fontId="2" fillId="0" borderId="0" xfId="0" applyFont="1"/>
    <xf numFmtId="0" fontId="0" fillId="0" borderId="1" xfId="0" applyFont="1" applyBorder="1"/>
    <xf numFmtId="2" fontId="0" fillId="0" borderId="1" xfId="0" applyNumberFormat="1" applyFont="1" applyBorder="1"/>
    <xf numFmtId="175" fontId="0" fillId="0" borderId="1" xfId="0" applyNumberFormat="1" applyFont="1" applyBorder="1"/>
    <xf numFmtId="0" fontId="3" fillId="0" borderId="0" xfId="0" applyFont="1" applyFill="1"/>
    <xf numFmtId="0" fontId="46" fillId="0" borderId="0" xfId="0" applyFont="1" applyFill="1"/>
    <xf numFmtId="177" fontId="0" fillId="0" borderId="1" xfId="0" applyNumberFormat="1" applyFont="1" applyBorder="1"/>
    <xf numFmtId="0" fontId="20" fillId="0" borderId="0" xfId="0" applyFont="1" applyAlignment="1">
      <alignment horizontal="right" vertical="top"/>
    </xf>
    <xf numFmtId="4" fontId="13" fillId="0" borderId="0" xfId="0" applyNumberFormat="1" applyFont="1" applyAlignment="1">
      <alignment horizontal="right" vertical="top"/>
    </xf>
    <xf numFmtId="0" fontId="13" fillId="0" borderId="0" xfId="0" applyFont="1" applyAlignment="1">
      <alignment horizontal="right" vertical="top"/>
    </xf>
    <xf numFmtId="175" fontId="20" fillId="0" borderId="1" xfId="0" applyNumberFormat="1" applyFont="1" applyBorder="1" applyAlignment="1">
      <alignment horizontal="right" vertical="top"/>
    </xf>
    <xf numFmtId="177" fontId="20" fillId="0" borderId="1" xfId="0" applyNumberFormat="1" applyFont="1" applyBorder="1" applyAlignment="1">
      <alignment horizontal="right" vertical="top"/>
    </xf>
    <xf numFmtId="0" fontId="20" fillId="0" borderId="1" xfId="0" applyFont="1" applyFill="1" applyBorder="1" applyAlignment="1">
      <alignment vertical="top"/>
    </xf>
    <xf numFmtId="177" fontId="0" fillId="0" borderId="1" xfId="0" applyNumberFormat="1" applyFont="1" applyBorder="1" applyAlignment="1">
      <alignment horizontal="right" vertical="top"/>
    </xf>
    <xf numFmtId="178" fontId="0" fillId="0" borderId="0" xfId="0" applyNumberFormat="1"/>
    <xf numFmtId="175" fontId="20" fillId="5" borderId="1" xfId="0" applyNumberFormat="1" applyFont="1" applyFill="1" applyBorder="1" applyAlignment="1">
      <alignment horizontal="right" vertical="top"/>
    </xf>
    <xf numFmtId="4" fontId="20" fillId="5" borderId="1" xfId="0" applyNumberFormat="1" applyFont="1" applyFill="1" applyBorder="1" applyAlignment="1">
      <alignment horizontal="right" vertical="top"/>
    </xf>
    <xf numFmtId="175" fontId="0" fillId="0" borderId="1" xfId="0" applyNumberFormat="1" applyFont="1" applyBorder="1" applyAlignment="1">
      <alignment horizontal="right" vertical="top"/>
    </xf>
    <xf numFmtId="0" fontId="3" fillId="3" borderId="1" xfId="0" applyFont="1" applyFill="1" applyBorder="1" applyAlignment="1">
      <alignment horizontal="center" vertical="top" wrapText="1"/>
    </xf>
    <xf numFmtId="0" fontId="3" fillId="3" borderId="1" xfId="0" quotePrefix="1" applyFont="1" applyFill="1" applyBorder="1" applyAlignment="1">
      <alignment horizontal="center" vertical="top" wrapText="1"/>
    </xf>
    <xf numFmtId="0" fontId="19" fillId="3" borderId="1" xfId="0" quotePrefix="1" applyFont="1" applyFill="1" applyBorder="1" applyAlignment="1">
      <alignment horizontal="center" vertical="top" wrapText="1"/>
    </xf>
    <xf numFmtId="0" fontId="19" fillId="3" borderId="1" xfId="0" applyFont="1" applyFill="1" applyBorder="1" applyAlignment="1">
      <alignment horizontal="center" vertical="top" wrapText="1"/>
    </xf>
    <xf numFmtId="0" fontId="13" fillId="0" borderId="0" xfId="0" quotePrefix="1" applyFont="1" applyAlignment="1">
      <alignment horizontal="center" vertical="top" wrapText="1"/>
    </xf>
    <xf numFmtId="0" fontId="0" fillId="0" borderId="0" xfId="0" applyAlignment="1">
      <alignment horizontal="center"/>
    </xf>
    <xf numFmtId="0" fontId="43" fillId="0" borderId="0" xfId="0" quotePrefix="1" applyFont="1" applyAlignment="1">
      <alignment horizontal="left" vertical="top"/>
    </xf>
    <xf numFmtId="0" fontId="3" fillId="0" borderId="0" xfId="0" applyFont="1" applyAlignment="1">
      <alignment horizontal="center"/>
    </xf>
    <xf numFmtId="0" fontId="3" fillId="3" borderId="1" xfId="0" applyFont="1" applyFill="1" applyBorder="1" applyAlignment="1">
      <alignment horizontal="center"/>
    </xf>
    <xf numFmtId="0" fontId="3" fillId="7" borderId="1" xfId="0" applyFont="1" applyFill="1" applyBorder="1" applyAlignment="1">
      <alignment horizontal="center"/>
    </xf>
    <xf numFmtId="0" fontId="24" fillId="4" borderId="1" xfId="0" applyFont="1" applyFill="1" applyBorder="1" applyAlignment="1">
      <alignment horizontal="center"/>
    </xf>
  </cellXfs>
  <cellStyles count="11">
    <cellStyle name="Comma" xfId="8" builtinId="3"/>
    <cellStyle name="Comma 2" xfId="4"/>
    <cellStyle name="Comma 3" xfId="3"/>
    <cellStyle name="Hyperlink" xfId="2" builtinId="8"/>
    <cellStyle name="Hyperlink 2" xfId="9"/>
    <cellStyle name="Normal" xfId="0" builtinId="0"/>
    <cellStyle name="Normal 2" xfId="5"/>
    <cellStyle name="Normal 3" xfId="6"/>
    <cellStyle name="Normal_ALL_FOOTNOTES" xfId="10"/>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sex'!$C$6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sex'!$C$7:$C$11</c:f>
              <c:numCache>
                <c:formatCode>0.0</c:formatCode>
                <c:ptCount val="5"/>
                <c:pt idx="0">
                  <c:v>74.268974304199219</c:v>
                </c:pt>
                <c:pt idx="1">
                  <c:v>84.236106872558594</c:v>
                </c:pt>
                <c:pt idx="2">
                  <c:v>84.046981811523438</c:v>
                </c:pt>
                <c:pt idx="3">
                  <c:v>83.087516784667969</c:v>
                </c:pt>
                <c:pt idx="4">
                  <c:v>82.393653869628906</c:v>
                </c:pt>
              </c:numCache>
            </c:numRef>
          </c:val>
        </c:ser>
        <c:ser>
          <c:idx val="1"/>
          <c:order val="1"/>
          <c:tx>
            <c:strRef>
              <c:f>'Emp by sex'!$D$6</c:f>
              <c:strCache>
                <c:ptCount val="1"/>
                <c:pt idx="0">
                  <c:v>Industry</c:v>
                </c:pt>
              </c:strCache>
            </c:strRef>
          </c:tx>
          <c:spPr>
            <a:solidFill>
              <a:srgbClr val="E0E0E0"/>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sex'!$D$7:$D$11</c:f>
              <c:numCache>
                <c:formatCode>0.0</c:formatCode>
                <c:ptCount val="5"/>
                <c:pt idx="0">
                  <c:v>6.6184368133544922</c:v>
                </c:pt>
                <c:pt idx="1">
                  <c:v>3.2639641761779785</c:v>
                </c:pt>
                <c:pt idx="2">
                  <c:v>3.4556682109832764</c:v>
                </c:pt>
                <c:pt idx="3">
                  <c:v>3.5417177677154541</c:v>
                </c:pt>
                <c:pt idx="4">
                  <c:v>3.661604642868042</c:v>
                </c:pt>
              </c:numCache>
            </c:numRef>
          </c:val>
        </c:ser>
        <c:ser>
          <c:idx val="2"/>
          <c:order val="2"/>
          <c:tx>
            <c:strRef>
              <c:f>'Emp by sex'!$E$6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sex'!$E$7:$E$11</c:f>
              <c:numCache>
                <c:formatCode>0.0</c:formatCode>
                <c:ptCount val="5"/>
                <c:pt idx="0">
                  <c:v>19.112581253051758</c:v>
                </c:pt>
                <c:pt idx="1">
                  <c:v>12.49992561340332</c:v>
                </c:pt>
                <c:pt idx="2">
                  <c:v>12.497341156005859</c:v>
                </c:pt>
                <c:pt idx="3">
                  <c:v>13.370758056640625</c:v>
                </c:pt>
                <c:pt idx="4">
                  <c:v>13.944732666015625</c:v>
                </c:pt>
              </c:numCache>
            </c:numRef>
          </c:val>
        </c:ser>
        <c:dLbls>
          <c:showLegendKey val="0"/>
          <c:showVal val="0"/>
          <c:showCatName val="0"/>
          <c:showSerName val="0"/>
          <c:showPercent val="0"/>
          <c:showBubbleSize val="0"/>
        </c:dLbls>
        <c:gapWidth val="150"/>
        <c:overlap val="100"/>
        <c:axId val="211151488"/>
        <c:axId val="214479232"/>
      </c:barChart>
      <c:catAx>
        <c:axId val="211151488"/>
        <c:scaling>
          <c:orientation val="minMax"/>
        </c:scaling>
        <c:delete val="0"/>
        <c:axPos val="b"/>
        <c:numFmt formatCode="0" sourceLinked="1"/>
        <c:majorTickMark val="out"/>
        <c:minorTickMark val="none"/>
        <c:tickLblPos val="nextTo"/>
        <c:crossAx val="214479232"/>
        <c:crosses val="autoZero"/>
        <c:auto val="1"/>
        <c:lblAlgn val="ctr"/>
        <c:lblOffset val="100"/>
        <c:noMultiLvlLbl val="0"/>
      </c:catAx>
      <c:valAx>
        <c:axId val="21447923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2111514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'Decomposition of prod change'!$B$4</c:f>
              <c:strCache>
                <c:ptCount val="1"/>
                <c:pt idx="0">
                  <c:v>Within sector</c:v>
                </c:pt>
              </c:strCache>
            </c:strRef>
          </c:tx>
          <c:invertIfNegative val="0"/>
          <c:cat>
            <c:strRef>
              <c:f>'Decomposition of prod change'!$A$5:$A$8</c:f>
              <c:strCache>
                <c:ptCount val="4"/>
                <c:pt idx="0">
                  <c:v>1991-2000</c:v>
                </c:pt>
                <c:pt idx="1">
                  <c:v>2000-05</c:v>
                </c:pt>
                <c:pt idx="2">
                  <c:v>2005-10</c:v>
                </c:pt>
                <c:pt idx="3">
                  <c:v>2010-13</c:v>
                </c:pt>
              </c:strCache>
            </c:strRef>
          </c:cat>
          <c:val>
            <c:numRef>
              <c:f>'Decomposition of prod change'!$B$5:$B$8</c:f>
              <c:numCache>
                <c:formatCode>0.00%</c:formatCode>
                <c:ptCount val="4"/>
                <c:pt idx="0">
                  <c:v>-3.8158152216102942E-2</c:v>
                </c:pt>
                <c:pt idx="1">
                  <c:v>-2.3267236745640754E-2</c:v>
                </c:pt>
                <c:pt idx="2">
                  <c:v>2.3895632991324557E-3</c:v>
                </c:pt>
                <c:pt idx="3">
                  <c:v>1.0705109337645676E-2</c:v>
                </c:pt>
              </c:numCache>
            </c:numRef>
          </c:val>
        </c:ser>
        <c:ser>
          <c:idx val="1"/>
          <c:order val="1"/>
          <c:tx>
            <c:strRef>
              <c:f>'Decomposition of prod change'!$C$4</c:f>
              <c:strCache>
                <c:ptCount val="1"/>
                <c:pt idx="0">
                  <c:v>Structural change</c:v>
                </c:pt>
              </c:strCache>
            </c:strRef>
          </c:tx>
          <c:spPr>
            <a:solidFill>
              <a:schemeClr val="accent6"/>
            </a:solidFill>
          </c:spPr>
          <c:invertIfNegative val="0"/>
          <c:cat>
            <c:strRef>
              <c:f>'Decomposition of prod change'!$A$5:$A$8</c:f>
              <c:strCache>
                <c:ptCount val="4"/>
                <c:pt idx="0">
                  <c:v>1991-2000</c:v>
                </c:pt>
                <c:pt idx="1">
                  <c:v>2000-05</c:v>
                </c:pt>
                <c:pt idx="2">
                  <c:v>2005-10</c:v>
                </c:pt>
                <c:pt idx="3">
                  <c:v>2010-13</c:v>
                </c:pt>
              </c:strCache>
            </c:strRef>
          </c:cat>
          <c:val>
            <c:numRef>
              <c:f>'Decomposition of prod change'!$C$5:$C$8</c:f>
              <c:numCache>
                <c:formatCode>0.00%</c:formatCode>
                <c:ptCount val="4"/>
                <c:pt idx="0">
                  <c:v>-3.9128274436985661E-2</c:v>
                </c:pt>
                <c:pt idx="1">
                  <c:v>2.8909796026216752E-2</c:v>
                </c:pt>
                <c:pt idx="2">
                  <c:v>2.3662448494452728E-2</c:v>
                </c:pt>
                <c:pt idx="3">
                  <c:v>3.0049422674197971E-2</c:v>
                </c:pt>
              </c:numCache>
            </c:numRef>
          </c:val>
        </c:ser>
        <c:dLbls>
          <c:showLegendKey val="0"/>
          <c:showVal val="0"/>
          <c:showCatName val="0"/>
          <c:showSerName val="0"/>
          <c:showPercent val="0"/>
          <c:showBubbleSize val="0"/>
        </c:dLbls>
        <c:gapWidth val="150"/>
        <c:overlap val="100"/>
        <c:axId val="36776576"/>
        <c:axId val="37102720"/>
      </c:barChart>
      <c:catAx>
        <c:axId val="36776576"/>
        <c:scaling>
          <c:orientation val="minMax"/>
        </c:scaling>
        <c:delete val="0"/>
        <c:axPos val="b"/>
        <c:majorTickMark val="out"/>
        <c:minorTickMark val="none"/>
        <c:tickLblPos val="low"/>
        <c:crossAx val="37102720"/>
        <c:crosses val="autoZero"/>
        <c:auto val="1"/>
        <c:lblAlgn val="ctr"/>
        <c:lblOffset val="100"/>
        <c:noMultiLvlLbl val="0"/>
      </c:catAx>
      <c:valAx>
        <c:axId val="3710272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3677657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gaps'!$I$5</c:f>
              <c:strCache>
                <c:ptCount val="1"/>
                <c:pt idx="0">
                  <c:v>Agriculture</c:v>
                </c:pt>
              </c:strCache>
            </c:strRef>
          </c:tx>
          <c:spPr>
            <a:solidFill>
              <a:srgbClr val="13CF44"/>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gaps'!$I$6:$I$27</c:f>
              <c:numCache>
                <c:formatCode>#,##0.0</c:formatCode>
                <c:ptCount val="22"/>
                <c:pt idx="0" formatCode="General">
                  <c:v>0</c:v>
                </c:pt>
                <c:pt idx="1">
                  <c:v>0.25118799913435447</c:v>
                </c:pt>
                <c:pt idx="2">
                  <c:v>0.25118799913435447</c:v>
                </c:pt>
                <c:pt idx="3">
                  <c:v>0.25118799913435447</c:v>
                </c:pt>
                <c:pt idx="4" formatCode="General">
                  <c:v>0</c:v>
                </c:pt>
              </c:numCache>
            </c:numRef>
          </c:val>
        </c:ser>
        <c:ser>
          <c:idx val="1"/>
          <c:order val="1"/>
          <c:tx>
            <c:strRef>
              <c:f>'Productivity gaps'!$J$5</c:f>
              <c:strCache>
                <c:ptCount val="1"/>
                <c:pt idx="0">
                  <c:v>Other (incl. hotels)</c:v>
                </c:pt>
              </c:strCache>
            </c:strRef>
          </c:tx>
          <c:spPr>
            <a:solidFill>
              <a:srgbClr val="6666FF"/>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gaps'!$J$6:$J$27</c:f>
              <c:numCache>
                <c:formatCode>General</c:formatCode>
                <c:ptCount val="22"/>
                <c:pt idx="3">
                  <c:v>0</c:v>
                </c:pt>
                <c:pt idx="4" formatCode="#,##0.000">
                  <c:v>0.87048854817969479</c:v>
                </c:pt>
                <c:pt idx="5" formatCode="#,##0.000">
                  <c:v>0.87048854817969479</c:v>
                </c:pt>
                <c:pt idx="6" formatCode="#,##0.000">
                  <c:v>0.87048854817969479</c:v>
                </c:pt>
                <c:pt idx="7">
                  <c:v>0</c:v>
                </c:pt>
              </c:numCache>
            </c:numRef>
          </c:val>
        </c:ser>
        <c:ser>
          <c:idx val="2"/>
          <c:order val="2"/>
          <c:tx>
            <c:strRef>
              <c:f>'Productivity gaps'!$K$5</c:f>
              <c:strCache>
                <c:ptCount val="1"/>
                <c:pt idx="0">
                  <c:v>Manufacturing</c:v>
                </c:pt>
              </c:strCache>
            </c:strRef>
          </c:tx>
          <c:spPr>
            <a:solidFill>
              <a:srgbClr val="CC6600"/>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gaps'!$K$6:$K$27</c:f>
              <c:numCache>
                <c:formatCode>General</c:formatCode>
                <c:ptCount val="22"/>
                <c:pt idx="6">
                  <c:v>0</c:v>
                </c:pt>
                <c:pt idx="7" formatCode="#,##0.000">
                  <c:v>1.5248125799290084</c:v>
                </c:pt>
                <c:pt idx="8" formatCode="#,##0.000">
                  <c:v>1.5248125799290084</c:v>
                </c:pt>
                <c:pt idx="9" formatCode="#,##0.000">
                  <c:v>1.5248125799290084</c:v>
                </c:pt>
                <c:pt idx="10">
                  <c:v>0</c:v>
                </c:pt>
              </c:numCache>
            </c:numRef>
          </c:val>
        </c:ser>
        <c:ser>
          <c:idx val="3"/>
          <c:order val="3"/>
          <c:tx>
            <c:strRef>
              <c:f>'Productivity gaps'!$L$5</c:f>
              <c:strCache>
                <c:ptCount val="1"/>
                <c:pt idx="0">
                  <c:v>Construction</c:v>
                </c:pt>
              </c:strCache>
            </c:strRef>
          </c:tx>
          <c:spPr>
            <a:solidFill>
              <a:srgbClr val="FF00FF"/>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gaps'!$L$6:$L$27</c:f>
              <c:numCache>
                <c:formatCode>General</c:formatCode>
                <c:ptCount val="22"/>
                <c:pt idx="9">
                  <c:v>0</c:v>
                </c:pt>
                <c:pt idx="10" formatCode="#,##0.0">
                  <c:v>1.8826542480458679</c:v>
                </c:pt>
                <c:pt idx="11" formatCode="#,##0.0">
                  <c:v>1.8826542480458679</c:v>
                </c:pt>
                <c:pt idx="12" formatCode="#,##0.0">
                  <c:v>1.8826542480458679</c:v>
                </c:pt>
                <c:pt idx="13">
                  <c:v>0</c:v>
                </c:pt>
              </c:numCache>
            </c:numRef>
          </c:val>
        </c:ser>
        <c:ser>
          <c:idx val="4"/>
          <c:order val="4"/>
          <c:tx>
            <c:strRef>
              <c:f>'Productivity gaps'!$M$5</c:f>
              <c:strCache>
                <c:ptCount val="1"/>
                <c:pt idx="0">
                  <c:v>Wholesale &amp; retail (ex. hotels)</c:v>
                </c:pt>
              </c:strCache>
            </c:strRef>
          </c:tx>
          <c:spPr>
            <a:solidFill>
              <a:srgbClr val="66FFFF"/>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gaps'!$M$6:$M$27</c:f>
              <c:numCache>
                <c:formatCode>General</c:formatCode>
                <c:ptCount val="22"/>
                <c:pt idx="12">
                  <c:v>0</c:v>
                </c:pt>
                <c:pt idx="13" formatCode="#,##0.0">
                  <c:v>7.4525982302771547</c:v>
                </c:pt>
                <c:pt idx="14" formatCode="#,##0.0">
                  <c:v>7.4525982302771547</c:v>
                </c:pt>
                <c:pt idx="15" formatCode="#,##0.0">
                  <c:v>7.4525982302771547</c:v>
                </c:pt>
                <c:pt idx="16">
                  <c:v>0</c:v>
                </c:pt>
              </c:numCache>
            </c:numRef>
          </c:val>
        </c:ser>
        <c:ser>
          <c:idx val="5"/>
          <c:order val="5"/>
          <c:tx>
            <c:strRef>
              <c:f>'Productivity gaps'!$N$5</c:f>
              <c:strCache>
                <c:ptCount val="1"/>
                <c:pt idx="0">
                  <c:v>Transport, storage, comms</c:v>
                </c:pt>
              </c:strCache>
            </c:strRef>
          </c:tx>
          <c:spPr>
            <a:solidFill>
              <a:srgbClr val="000000"/>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gaps'!$N$6:$N$27</c:f>
              <c:numCache>
                <c:formatCode>General</c:formatCode>
                <c:ptCount val="22"/>
                <c:pt idx="15">
                  <c:v>0</c:v>
                </c:pt>
                <c:pt idx="16" formatCode="#,##0.0">
                  <c:v>27.09013462632392</c:v>
                </c:pt>
                <c:pt idx="17" formatCode="#,##0.0">
                  <c:v>27.09013462632392</c:v>
                </c:pt>
                <c:pt idx="18" formatCode="#,##0.0">
                  <c:v>27.09013462632392</c:v>
                </c:pt>
                <c:pt idx="19">
                  <c:v>0</c:v>
                </c:pt>
              </c:numCache>
            </c:numRef>
          </c:val>
        </c:ser>
        <c:ser>
          <c:idx val="6"/>
          <c:order val="6"/>
          <c:tx>
            <c:strRef>
              <c:f>'Productivity gaps'!$O$5</c:f>
              <c:strCache>
                <c:ptCount val="1"/>
                <c:pt idx="0">
                  <c:v>Mining &amp; utilities </c:v>
                </c:pt>
              </c:strCache>
            </c:strRef>
          </c:tx>
          <c:spPr>
            <a:solidFill>
              <a:srgbClr val="FFFF00"/>
            </a:solidFill>
            <a:ln w="3175">
              <a:solidFill>
                <a:schemeClr val="bg1">
                  <a:lumMod val="50000"/>
                </a:schemeClr>
              </a:solidFill>
            </a:ln>
          </c:spPr>
          <c:cat>
            <c:numRef>
              <c:f>'Productivity gaps'!$H$6:$H$27</c:f>
              <c:numCache>
                <c:formatCode>0.00</c:formatCode>
                <c:ptCount val="22"/>
                <c:pt idx="0">
                  <c:v>0</c:v>
                </c:pt>
                <c:pt idx="1">
                  <c:v>0</c:v>
                </c:pt>
                <c:pt idx="2">
                  <c:v>35.964876538179446</c:v>
                </c:pt>
                <c:pt idx="3">
                  <c:v>71.929753076358892</c:v>
                </c:pt>
                <c:pt idx="4">
                  <c:v>71.929753076358892</c:v>
                </c:pt>
                <c:pt idx="5">
                  <c:v>79.539157362888105</c:v>
                </c:pt>
                <c:pt idx="6">
                  <c:v>87.148561649417317</c:v>
                </c:pt>
                <c:pt idx="7">
                  <c:v>87.148561649417317</c:v>
                </c:pt>
                <c:pt idx="8">
                  <c:v>90.760736696275757</c:v>
                </c:pt>
                <c:pt idx="9">
                  <c:v>94.37291174313421</c:v>
                </c:pt>
                <c:pt idx="10">
                  <c:v>94.37291174313421</c:v>
                </c:pt>
                <c:pt idx="11">
                  <c:v>95.528074321571182</c:v>
                </c:pt>
                <c:pt idx="12">
                  <c:v>96.68323690000814</c:v>
                </c:pt>
                <c:pt idx="13">
                  <c:v>96.68323690000814</c:v>
                </c:pt>
                <c:pt idx="14">
                  <c:v>97.69171216689756</c:v>
                </c:pt>
                <c:pt idx="15">
                  <c:v>98.700187433786965</c:v>
                </c:pt>
                <c:pt idx="16">
                  <c:v>98.700187433786965</c:v>
                </c:pt>
                <c:pt idx="17">
                  <c:v>98.936516991280243</c:v>
                </c:pt>
                <c:pt idx="18">
                  <c:v>99.172846548773521</c:v>
                </c:pt>
                <c:pt idx="19">
                  <c:v>99.172846548773521</c:v>
                </c:pt>
                <c:pt idx="20">
                  <c:v>99.58642327438676</c:v>
                </c:pt>
                <c:pt idx="21">
                  <c:v>99.999999999999986</c:v>
                </c:pt>
              </c:numCache>
            </c:numRef>
          </c:cat>
          <c:val>
            <c:numRef>
              <c:f>'Productivity gaps'!$O$6:$O$27</c:f>
              <c:numCache>
                <c:formatCode>General</c:formatCode>
                <c:ptCount val="22"/>
                <c:pt idx="18">
                  <c:v>0</c:v>
                </c:pt>
                <c:pt idx="19" formatCode="#,##0.0">
                  <c:v>30.80814837602551</c:v>
                </c:pt>
                <c:pt idx="20" formatCode="#,##0.0">
                  <c:v>30.80814837602551</c:v>
                </c:pt>
                <c:pt idx="21" formatCode="#,##0.0">
                  <c:v>30.80814837602551</c:v>
                </c:pt>
              </c:numCache>
            </c:numRef>
          </c:val>
        </c:ser>
        <c:dLbls>
          <c:showLegendKey val="0"/>
          <c:showVal val="0"/>
          <c:showCatName val="0"/>
          <c:showSerName val="0"/>
          <c:showPercent val="0"/>
          <c:showBubbleSize val="0"/>
        </c:dLbls>
        <c:axId val="84475264"/>
        <c:axId val="84580992"/>
      </c:areaChart>
      <c:dateAx>
        <c:axId val="84475264"/>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84580992"/>
        <c:crosses val="autoZero"/>
        <c:auto val="0"/>
        <c:lblOffset val="100"/>
        <c:baseTimeUnit val="days"/>
        <c:majorUnit val="10"/>
        <c:majorTimeUnit val="days"/>
      </c:dateAx>
      <c:valAx>
        <c:axId val="84580992"/>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8447526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63.6</c:v>
                </c:pt>
                <c:pt idx="1">
                  <c:v>65.400000000000006</c:v>
                </c:pt>
                <c:pt idx="2">
                  <c:v>61.400000000000006</c:v>
                </c:pt>
                <c:pt idx="3">
                  <c:v>57.400000000000006</c:v>
                </c:pt>
                <c:pt idx="4">
                  <c:v>56.2</c:v>
                </c:pt>
              </c:numCache>
            </c:numRef>
          </c:val>
        </c:ser>
        <c:ser>
          <c:idx val="1"/>
          <c:order val="1"/>
          <c:tx>
            <c:strRef>
              <c:f>'Sectoral employ by sex'!$A$7</c:f>
              <c:strCache>
                <c:ptCount val="1"/>
                <c:pt idx="0">
                  <c:v>Mining &amp; utilities </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0.4</c:v>
                </c:pt>
                <c:pt idx="1">
                  <c:v>0.60000000000000009</c:v>
                </c:pt>
                <c:pt idx="2">
                  <c:v>0.60000000000000009</c:v>
                </c:pt>
                <c:pt idx="3">
                  <c:v>0.60000000000000009</c:v>
                </c:pt>
                <c:pt idx="4">
                  <c:v>0.60000000000000009</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4.7</c:v>
                </c:pt>
                <c:pt idx="1">
                  <c:v>6.7</c:v>
                </c:pt>
                <c:pt idx="2">
                  <c:v>9.8000000000000007</c:v>
                </c:pt>
                <c:pt idx="3">
                  <c:v>12</c:v>
                </c:pt>
                <c:pt idx="4">
                  <c:v>12.200000000000001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3.6</c:v>
                </c:pt>
                <c:pt idx="1">
                  <c:v>2.8000000000000003</c:v>
                </c:pt>
                <c:pt idx="2">
                  <c:v>3.5</c:v>
                </c:pt>
                <c:pt idx="3">
                  <c:v>4</c:v>
                </c:pt>
                <c:pt idx="4">
                  <c:v>4.4000000000000004</c:v>
                </c:pt>
              </c:numCache>
            </c:numRef>
          </c:val>
        </c:ser>
        <c:ser>
          <c:idx val="4"/>
          <c:order val="4"/>
          <c:tx>
            <c:strRef>
              <c:f>'Sectoral employ by sex'!$A$10</c:f>
              <c:strCache>
                <c:ptCount val="1"/>
                <c:pt idx="0">
                  <c:v>Wholesale &amp; retail (ex.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0.9</c:v>
                </c:pt>
                <c:pt idx="1">
                  <c:v>0.9</c:v>
                </c:pt>
                <c:pt idx="2">
                  <c:v>0.9</c:v>
                </c:pt>
                <c:pt idx="3">
                  <c:v>0.9</c:v>
                </c:pt>
                <c:pt idx="4">
                  <c:v>0.8</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0.8</c:v>
                </c:pt>
                <c:pt idx="1">
                  <c:v>0.70000000000000007</c:v>
                </c:pt>
                <c:pt idx="2">
                  <c:v>0.70000000000000007</c:v>
                </c:pt>
                <c:pt idx="3">
                  <c:v>0.8</c:v>
                </c:pt>
                <c:pt idx="4">
                  <c:v>0.8</c:v>
                </c:pt>
              </c:numCache>
            </c:numRef>
          </c:val>
        </c:ser>
        <c:ser>
          <c:idx val="6"/>
          <c:order val="6"/>
          <c:tx>
            <c:strRef>
              <c:f>'Sectoral employ by sex'!$A$12</c:f>
              <c:strCache>
                <c:ptCount val="1"/>
                <c:pt idx="0">
                  <c:v>Other (incl. hotels)</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25.900000000000002</c:v>
                </c:pt>
                <c:pt idx="1">
                  <c:v>22.9</c:v>
                </c:pt>
                <c:pt idx="2">
                  <c:v>23.2</c:v>
                </c:pt>
                <c:pt idx="3">
                  <c:v>24.5</c:v>
                </c:pt>
                <c:pt idx="4">
                  <c:v>25</c:v>
                </c:pt>
              </c:numCache>
            </c:numRef>
          </c:val>
        </c:ser>
        <c:dLbls>
          <c:showLegendKey val="0"/>
          <c:showVal val="0"/>
          <c:showCatName val="0"/>
          <c:showSerName val="0"/>
          <c:showPercent val="0"/>
          <c:showBubbleSize val="0"/>
        </c:dLbls>
        <c:gapWidth val="150"/>
        <c:overlap val="100"/>
        <c:axId val="98184576"/>
        <c:axId val="98235904"/>
      </c:barChart>
      <c:catAx>
        <c:axId val="98184576"/>
        <c:scaling>
          <c:orientation val="minMax"/>
        </c:scaling>
        <c:delete val="0"/>
        <c:axPos val="b"/>
        <c:numFmt formatCode="General" sourceLinked="1"/>
        <c:majorTickMark val="out"/>
        <c:minorTickMark val="none"/>
        <c:tickLblPos val="nextTo"/>
        <c:crossAx val="98235904"/>
        <c:crosses val="autoZero"/>
        <c:auto val="1"/>
        <c:lblAlgn val="ctr"/>
        <c:lblOffset val="100"/>
        <c:noMultiLvlLbl val="0"/>
      </c:catAx>
      <c:valAx>
        <c:axId val="98235904"/>
        <c:scaling>
          <c:orientation val="minMax"/>
        </c:scaling>
        <c:delete val="0"/>
        <c:axPos val="l"/>
        <c:majorGridlines/>
        <c:numFmt formatCode="0%" sourceLinked="1"/>
        <c:majorTickMark val="out"/>
        <c:minorTickMark val="none"/>
        <c:tickLblPos val="nextTo"/>
        <c:crossAx val="9818457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89.9</c:v>
                </c:pt>
                <c:pt idx="1">
                  <c:v>89.5</c:v>
                </c:pt>
                <c:pt idx="2">
                  <c:v>88.7</c:v>
                </c:pt>
                <c:pt idx="3">
                  <c:v>88.9</c:v>
                </c:pt>
                <c:pt idx="4">
                  <c:v>88.2</c:v>
                </c:pt>
              </c:numCache>
            </c:numRef>
          </c:val>
        </c:ser>
        <c:ser>
          <c:idx val="1"/>
          <c:order val="1"/>
          <c:tx>
            <c:strRef>
              <c:f>'Sectoral employ by sex'!$A$7</c:f>
              <c:strCache>
                <c:ptCount val="1"/>
                <c:pt idx="0">
                  <c:v>Mining &amp; utilities </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0.9</c:v>
                </c:pt>
                <c:pt idx="1">
                  <c:v>1</c:v>
                </c:pt>
                <c:pt idx="2">
                  <c:v>1</c:v>
                </c:pt>
                <c:pt idx="3">
                  <c:v>1</c:v>
                </c:pt>
                <c:pt idx="4">
                  <c:v>1.1000000000000001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0.5</c:v>
                </c:pt>
                <c:pt idx="1">
                  <c:v>0.9</c:v>
                </c:pt>
                <c:pt idx="2">
                  <c:v>1.4000000000000001</c:v>
                </c:pt>
                <c:pt idx="3">
                  <c:v>1.8</c:v>
                </c:pt>
                <c:pt idx="4">
                  <c:v>2.1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0.1</c:v>
                </c:pt>
                <c:pt idx="1">
                  <c:v>0.1</c:v>
                </c:pt>
                <c:pt idx="2">
                  <c:v>0.1</c:v>
                </c:pt>
                <c:pt idx="3">
                  <c:v>0.1</c:v>
                </c:pt>
                <c:pt idx="4">
                  <c:v>0.2</c:v>
                </c:pt>
              </c:numCache>
            </c:numRef>
          </c:val>
        </c:ser>
        <c:ser>
          <c:idx val="4"/>
          <c:order val="4"/>
          <c:tx>
            <c:strRef>
              <c:f>'Sectoral employ by sex'!$A$10</c:f>
              <c:strCache>
                <c:ptCount val="1"/>
                <c:pt idx="0">
                  <c:v>Wholesale &amp; retail (ex.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3.2</c:v>
                </c:pt>
                <c:pt idx="1">
                  <c:v>3</c:v>
                </c:pt>
                <c:pt idx="2">
                  <c:v>3</c:v>
                </c:pt>
                <c:pt idx="3">
                  <c:v>3.1</c:v>
                </c:pt>
                <c:pt idx="4">
                  <c:v>3.3000000000000003</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0.1</c:v>
                </c:pt>
                <c:pt idx="1">
                  <c:v>0.1</c:v>
                </c:pt>
                <c:pt idx="2">
                  <c:v>0.1</c:v>
                </c:pt>
                <c:pt idx="3">
                  <c:v>0.1</c:v>
                </c:pt>
                <c:pt idx="4">
                  <c:v>0.1</c:v>
                </c:pt>
              </c:numCache>
            </c:numRef>
          </c:val>
        </c:ser>
        <c:ser>
          <c:idx val="6"/>
          <c:order val="6"/>
          <c:tx>
            <c:strRef>
              <c:f>'Sectoral employ by sex'!$A$12</c:f>
              <c:strCache>
                <c:ptCount val="1"/>
                <c:pt idx="0">
                  <c:v>Other (incl. hotels)</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5.1999999999999993</c:v>
                </c:pt>
                <c:pt idx="1">
                  <c:v>5.4</c:v>
                </c:pt>
                <c:pt idx="2">
                  <c:v>5.7000000000000011</c:v>
                </c:pt>
                <c:pt idx="3">
                  <c:v>5</c:v>
                </c:pt>
                <c:pt idx="4">
                  <c:v>5</c:v>
                </c:pt>
              </c:numCache>
            </c:numRef>
          </c:val>
        </c:ser>
        <c:dLbls>
          <c:showLegendKey val="0"/>
          <c:showVal val="0"/>
          <c:showCatName val="0"/>
          <c:showSerName val="0"/>
          <c:showPercent val="0"/>
          <c:showBubbleSize val="0"/>
        </c:dLbls>
        <c:gapWidth val="150"/>
        <c:overlap val="100"/>
        <c:axId val="100936320"/>
        <c:axId val="101000704"/>
      </c:barChart>
      <c:catAx>
        <c:axId val="100936320"/>
        <c:scaling>
          <c:orientation val="minMax"/>
        </c:scaling>
        <c:delete val="0"/>
        <c:axPos val="b"/>
        <c:numFmt formatCode="General" sourceLinked="1"/>
        <c:majorTickMark val="out"/>
        <c:minorTickMark val="none"/>
        <c:tickLblPos val="nextTo"/>
        <c:crossAx val="101000704"/>
        <c:crosses val="autoZero"/>
        <c:auto val="1"/>
        <c:lblAlgn val="ctr"/>
        <c:lblOffset val="100"/>
        <c:noMultiLvlLbl val="0"/>
      </c:catAx>
      <c:valAx>
        <c:axId val="101000704"/>
        <c:scaling>
          <c:orientation val="minMax"/>
          <c:max val="1"/>
          <c:min val="0"/>
        </c:scaling>
        <c:delete val="1"/>
        <c:axPos val="l"/>
        <c:majorGridlines/>
        <c:numFmt formatCode="0%" sourceLinked="1"/>
        <c:majorTickMark val="out"/>
        <c:minorTickMark val="none"/>
        <c:tickLblPos val="nextTo"/>
        <c:crossAx val="10093632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sex'!$G$6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sex'!$G$7:$G$11</c:f>
              <c:numCache>
                <c:formatCode>0.0</c:formatCode>
                <c:ptCount val="5"/>
                <c:pt idx="0">
                  <c:v>77.636932373046875</c:v>
                </c:pt>
                <c:pt idx="1">
                  <c:v>83.280815124511719</c:v>
                </c:pt>
                <c:pt idx="2">
                  <c:v>82.093025207519531</c:v>
                </c:pt>
                <c:pt idx="3">
                  <c:v>80.17218017578125</c:v>
                </c:pt>
                <c:pt idx="4">
                  <c:v>79.099273681640625</c:v>
                </c:pt>
              </c:numCache>
            </c:numRef>
          </c:val>
        </c:ser>
        <c:ser>
          <c:idx val="1"/>
          <c:order val="1"/>
          <c:tx>
            <c:strRef>
              <c:f>'Emp by sex'!$H$6</c:f>
              <c:strCache>
                <c:ptCount val="1"/>
                <c:pt idx="0">
                  <c:v>Industry</c:v>
                </c:pt>
              </c:strCache>
            </c:strRef>
          </c:tx>
          <c:spPr>
            <a:solidFill>
              <a:srgbClr val="E0E0E0"/>
            </a:solidFill>
            <a:ln>
              <a:noFill/>
            </a:ln>
          </c:spPr>
          <c:invertIfNegative val="0"/>
          <c:cat>
            <c:numRef>
              <c:f>'Emp by sex'!$A$7:$A$11</c:f>
              <c:numCache>
                <c:formatCode>0</c:formatCode>
                <c:ptCount val="5"/>
                <c:pt idx="0">
                  <c:v>1991</c:v>
                </c:pt>
                <c:pt idx="1">
                  <c:v>2000</c:v>
                </c:pt>
                <c:pt idx="2">
                  <c:v>2005</c:v>
                </c:pt>
                <c:pt idx="3">
                  <c:v>2010</c:v>
                </c:pt>
                <c:pt idx="4">
                  <c:v>2012</c:v>
                </c:pt>
              </c:numCache>
            </c:numRef>
          </c:cat>
          <c:val>
            <c:numRef>
              <c:f>'Emp by sex'!$H$7:$H$11</c:f>
              <c:numCache>
                <c:formatCode>0.0</c:formatCode>
                <c:ptCount val="5"/>
                <c:pt idx="0">
                  <c:v>3.1629688739776611</c:v>
                </c:pt>
                <c:pt idx="1">
                  <c:v>1.3001974821090698</c:v>
                </c:pt>
                <c:pt idx="2">
                  <c:v>1.2859714031219482</c:v>
                </c:pt>
                <c:pt idx="3">
                  <c:v>1.289030909538269</c:v>
                </c:pt>
                <c:pt idx="4">
                  <c:v>1.3253864049911499</c:v>
                </c:pt>
              </c:numCache>
            </c:numRef>
          </c:val>
        </c:ser>
        <c:ser>
          <c:idx val="2"/>
          <c:order val="2"/>
          <c:tx>
            <c:strRef>
              <c:f>'Emp by sex'!$I$6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sex'!$I$7:$I$11</c:f>
              <c:numCache>
                <c:formatCode>0.0</c:formatCode>
                <c:ptCount val="5"/>
                <c:pt idx="0">
                  <c:v>19.200094223022461</c:v>
                </c:pt>
                <c:pt idx="1">
                  <c:v>15.418984413146973</c:v>
                </c:pt>
                <c:pt idx="2">
                  <c:v>16.621004104614258</c:v>
                </c:pt>
                <c:pt idx="3">
                  <c:v>18.538782119750977</c:v>
                </c:pt>
                <c:pt idx="4">
                  <c:v>19.575338363647461</c:v>
                </c:pt>
              </c:numCache>
            </c:numRef>
          </c:val>
        </c:ser>
        <c:dLbls>
          <c:showLegendKey val="0"/>
          <c:showVal val="0"/>
          <c:showCatName val="0"/>
          <c:showSerName val="0"/>
          <c:showPercent val="0"/>
          <c:showBubbleSize val="0"/>
        </c:dLbls>
        <c:gapWidth val="150"/>
        <c:overlap val="100"/>
        <c:axId val="261309184"/>
        <c:axId val="261314048"/>
      </c:barChart>
      <c:catAx>
        <c:axId val="261309184"/>
        <c:scaling>
          <c:orientation val="minMax"/>
        </c:scaling>
        <c:delete val="0"/>
        <c:axPos val="b"/>
        <c:numFmt formatCode="0" sourceLinked="1"/>
        <c:majorTickMark val="out"/>
        <c:minorTickMark val="none"/>
        <c:tickLblPos val="nextTo"/>
        <c:crossAx val="261314048"/>
        <c:crosses val="autoZero"/>
        <c:auto val="1"/>
        <c:lblAlgn val="ctr"/>
        <c:lblOffset val="100"/>
        <c:noMultiLvlLbl val="0"/>
      </c:catAx>
      <c:valAx>
        <c:axId val="261314048"/>
        <c:scaling>
          <c:orientation val="minMax"/>
        </c:scaling>
        <c:delete val="1"/>
        <c:axPos val="l"/>
        <c:majorGridlines/>
        <c:numFmt formatCode="0%" sourceLinked="1"/>
        <c:majorTickMark val="out"/>
        <c:minorTickMark val="none"/>
        <c:tickLblPos val="nextTo"/>
        <c:crossAx val="26130918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sex'!$C$36:$C$40</c:f>
              <c:numCache>
                <c:formatCode>0%</c:formatCode>
                <c:ptCount val="5"/>
                <c:pt idx="0">
                  <c:v>0.50438481848393668</c:v>
                </c:pt>
                <c:pt idx="1">
                  <c:v>0.50571723123292966</c:v>
                </c:pt>
                <c:pt idx="2">
                  <c:v>0.50716448814546033</c:v>
                </c:pt>
                <c:pt idx="3">
                  <c:v>0.51206456880849194</c:v>
                </c:pt>
                <c:pt idx="4">
                  <c:v>0.5140875332900976</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sex'!$D$36:$D$40</c:f>
              <c:numCache>
                <c:formatCode>0%</c:formatCode>
                <c:ptCount val="5"/>
                <c:pt idx="0">
                  <c:v>0.49561518151606343</c:v>
                </c:pt>
                <c:pt idx="1">
                  <c:v>0.49428255398966914</c:v>
                </c:pt>
                <c:pt idx="2">
                  <c:v>0.49283551185453967</c:v>
                </c:pt>
                <c:pt idx="3">
                  <c:v>0.4879353765740081</c:v>
                </c:pt>
                <c:pt idx="4">
                  <c:v>0.48591251863440638</c:v>
                </c:pt>
              </c:numCache>
            </c:numRef>
          </c:val>
        </c:ser>
        <c:dLbls>
          <c:showLegendKey val="0"/>
          <c:showVal val="0"/>
          <c:showCatName val="0"/>
          <c:showSerName val="0"/>
          <c:showPercent val="0"/>
          <c:showBubbleSize val="0"/>
        </c:dLbls>
        <c:gapWidth val="150"/>
        <c:axId val="295849984"/>
        <c:axId val="295851904"/>
      </c:barChart>
      <c:catAx>
        <c:axId val="295849984"/>
        <c:scaling>
          <c:orientation val="minMax"/>
        </c:scaling>
        <c:delete val="0"/>
        <c:axPos val="b"/>
        <c:numFmt formatCode="General" sourceLinked="1"/>
        <c:majorTickMark val="out"/>
        <c:minorTickMark val="none"/>
        <c:tickLblPos val="nextTo"/>
        <c:crossAx val="295851904"/>
        <c:crosses val="autoZero"/>
        <c:auto val="1"/>
        <c:lblAlgn val="ctr"/>
        <c:lblOffset val="100"/>
        <c:noMultiLvlLbl val="0"/>
      </c:catAx>
      <c:valAx>
        <c:axId val="295851904"/>
        <c:scaling>
          <c:orientation val="minMax"/>
          <c:max val="1"/>
        </c:scaling>
        <c:delete val="0"/>
        <c:axPos val="l"/>
        <c:majorGridlines/>
        <c:numFmt formatCode="0%" sourceLinked="1"/>
        <c:majorTickMark val="out"/>
        <c:minorTickMark val="none"/>
        <c:tickLblPos val="nextTo"/>
        <c:crossAx val="29584998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sex'!$E$36:$E$40</c:f>
              <c:numCache>
                <c:formatCode>0%</c:formatCode>
                <c:ptCount val="5"/>
                <c:pt idx="0">
                  <c:v>0.6900254675713865</c:v>
                </c:pt>
                <c:pt idx="1">
                  <c:v>0.71745874470670112</c:v>
                </c:pt>
                <c:pt idx="2">
                  <c:v>0.72980598481871473</c:v>
                </c:pt>
                <c:pt idx="3">
                  <c:v>0.73560917552305416</c:v>
                </c:pt>
                <c:pt idx="4">
                  <c:v>0.7372566367232859</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sex'!$F$36:$F$40</c:f>
              <c:numCache>
                <c:formatCode>0%</c:formatCode>
                <c:ptCount val="5"/>
                <c:pt idx="0">
                  <c:v>0.30997468911356119</c:v>
                </c:pt>
                <c:pt idx="1">
                  <c:v>0.28254125529329888</c:v>
                </c:pt>
                <c:pt idx="2">
                  <c:v>0.27019401518128533</c:v>
                </c:pt>
                <c:pt idx="3">
                  <c:v>0.26439064040986587</c:v>
                </c:pt>
                <c:pt idx="4">
                  <c:v>0.26274353083900115</c:v>
                </c:pt>
              </c:numCache>
            </c:numRef>
          </c:val>
        </c:ser>
        <c:dLbls>
          <c:showLegendKey val="0"/>
          <c:showVal val="0"/>
          <c:showCatName val="0"/>
          <c:showSerName val="0"/>
          <c:showPercent val="0"/>
          <c:showBubbleSize val="0"/>
        </c:dLbls>
        <c:gapWidth val="150"/>
        <c:axId val="305064960"/>
        <c:axId val="305628288"/>
      </c:barChart>
      <c:catAx>
        <c:axId val="305064960"/>
        <c:scaling>
          <c:orientation val="minMax"/>
        </c:scaling>
        <c:delete val="0"/>
        <c:axPos val="b"/>
        <c:numFmt formatCode="General" sourceLinked="1"/>
        <c:majorTickMark val="out"/>
        <c:minorTickMark val="none"/>
        <c:tickLblPos val="nextTo"/>
        <c:crossAx val="305628288"/>
        <c:crosses val="autoZero"/>
        <c:auto val="1"/>
        <c:lblAlgn val="ctr"/>
        <c:lblOffset val="100"/>
        <c:noMultiLvlLbl val="0"/>
      </c:catAx>
      <c:valAx>
        <c:axId val="305628288"/>
        <c:scaling>
          <c:orientation val="minMax"/>
          <c:max val="1"/>
        </c:scaling>
        <c:delete val="1"/>
        <c:axPos val="l"/>
        <c:majorGridlines/>
        <c:numFmt formatCode="0%" sourceLinked="1"/>
        <c:majorTickMark val="out"/>
        <c:minorTickMark val="none"/>
        <c:tickLblPos val="nextTo"/>
        <c:crossAx val="3050649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sex'!$G$36:$G$40</c:f>
              <c:numCache>
                <c:formatCode>0%</c:formatCode>
                <c:ptCount val="5"/>
                <c:pt idx="0">
                  <c:v>0.51432652646895982</c:v>
                </c:pt>
                <c:pt idx="1">
                  <c:v>0.45055904390854473</c:v>
                </c:pt>
                <c:pt idx="2">
                  <c:v>0.43045026656294383</c:v>
                </c:pt>
                <c:pt idx="3">
                  <c:v>0.42207907380374621</c:v>
                </c:pt>
                <c:pt idx="4">
                  <c:v>0.41979669081430904</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sex'!$H$36:$H$40</c:f>
              <c:numCache>
                <c:formatCode>0%</c:formatCode>
                <c:ptCount val="5"/>
                <c:pt idx="0">
                  <c:v>0.48567347353104023</c:v>
                </c:pt>
                <c:pt idx="1">
                  <c:v>0.54944095609145516</c:v>
                </c:pt>
                <c:pt idx="2">
                  <c:v>0.56954973343705606</c:v>
                </c:pt>
                <c:pt idx="3">
                  <c:v>0.57792120595299967</c:v>
                </c:pt>
                <c:pt idx="4">
                  <c:v>0.58020330918569107</c:v>
                </c:pt>
              </c:numCache>
            </c:numRef>
          </c:val>
        </c:ser>
        <c:dLbls>
          <c:showLegendKey val="0"/>
          <c:showVal val="0"/>
          <c:showCatName val="0"/>
          <c:showSerName val="0"/>
          <c:showPercent val="0"/>
          <c:showBubbleSize val="0"/>
        </c:dLbls>
        <c:gapWidth val="150"/>
        <c:axId val="83652992"/>
        <c:axId val="83654528"/>
      </c:barChart>
      <c:catAx>
        <c:axId val="83652992"/>
        <c:scaling>
          <c:orientation val="minMax"/>
        </c:scaling>
        <c:delete val="0"/>
        <c:axPos val="b"/>
        <c:numFmt formatCode="General" sourceLinked="1"/>
        <c:majorTickMark val="out"/>
        <c:minorTickMark val="none"/>
        <c:tickLblPos val="nextTo"/>
        <c:crossAx val="83654528"/>
        <c:crosses val="autoZero"/>
        <c:auto val="1"/>
        <c:lblAlgn val="ctr"/>
        <c:lblOffset val="100"/>
        <c:noMultiLvlLbl val="0"/>
      </c:catAx>
      <c:valAx>
        <c:axId val="83654528"/>
        <c:scaling>
          <c:orientation val="minMax"/>
          <c:max val="1"/>
        </c:scaling>
        <c:delete val="1"/>
        <c:axPos val="l"/>
        <c:majorGridlines/>
        <c:numFmt formatCode="0%" sourceLinked="1"/>
        <c:majorTickMark val="out"/>
        <c:minorTickMark val="none"/>
        <c:tickLblPos val="nextTo"/>
        <c:crossAx val="836529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employment'!$B$6</c:f>
              <c:numCache>
                <c:formatCode>#,##0.0_ ;\-#,##0.0\ </c:formatCode>
                <c:ptCount val="1"/>
                <c:pt idx="0">
                  <c:v>1.1082597665260465</c:v>
                </c:pt>
              </c:numCache>
            </c:numRef>
          </c:xVal>
          <c:yVal>
            <c:numRef>
              <c:f>'Rel. prod. cf employment'!$C$6</c:f>
              <c:numCache>
                <c:formatCode>#,##0.0_ ;\-#,##0.0\ </c:formatCode>
                <c:ptCount val="1"/>
                <c:pt idx="0">
                  <c:v>0.35026814300258191</c:v>
                </c:pt>
              </c:numCache>
            </c:numRef>
          </c:yVal>
          <c:bubbleSize>
            <c:numRef>
              <c:f>'Rel. prod. cf employment'!$E$6</c:f>
              <c:numCache>
                <c:formatCode>#,##0_ ;\-#,##0\ </c:formatCode>
                <c:ptCount val="1"/>
                <c:pt idx="0">
                  <c:v>12894</c:v>
                </c:pt>
              </c:numCache>
            </c:numRef>
          </c:bubbleSize>
          <c:bubble3D val="1"/>
        </c:ser>
        <c:ser>
          <c:idx val="1"/>
          <c:order val="1"/>
          <c:tx>
            <c:v>Mining &amp; utilities</c:v>
          </c:tx>
          <c:spPr>
            <a:solidFill>
              <a:srgbClr val="000000"/>
            </a:solidFill>
            <a:ln w="25400">
              <a:noFill/>
            </a:ln>
          </c:spPr>
          <c:invertIfNegative val="0"/>
          <c:xVal>
            <c:numRef>
              <c:f>'Rel. prod. cf employment'!$B$7</c:f>
              <c:numCache>
                <c:formatCode>#,##0.0_ ;\-#,##0.0\ </c:formatCode>
                <c:ptCount val="1"/>
                <c:pt idx="0">
                  <c:v>6.6463747570962517E-2</c:v>
                </c:pt>
              </c:numCache>
            </c:numRef>
          </c:xVal>
          <c:yVal>
            <c:numRef>
              <c:f>'Rel. prod. cf employment'!$C$7</c:f>
              <c:numCache>
                <c:formatCode>#,##0.0_ ;\-#,##0.0\ </c:formatCode>
                <c:ptCount val="1"/>
                <c:pt idx="0">
                  <c:v>10.684933006798021</c:v>
                </c:pt>
              </c:numCache>
            </c:numRef>
          </c:yVal>
          <c:bubbleSize>
            <c:numRef>
              <c:f>'Rel. prod. cf employment'!$E$7</c:f>
              <c:numCache>
                <c:formatCode>#,##0_ ;\-#,##0\ </c:formatCode>
                <c:ptCount val="1"/>
                <c:pt idx="0">
                  <c:v>126</c:v>
                </c:pt>
              </c:numCache>
            </c:numRef>
          </c:bubbleSize>
          <c:bubble3D val="1"/>
        </c:ser>
        <c:ser>
          <c:idx val="2"/>
          <c:order val="2"/>
          <c:tx>
            <c:v>Manufacturing</c:v>
          </c:tx>
          <c:spPr>
            <a:solidFill>
              <a:srgbClr val="CC6600"/>
            </a:solidFill>
            <a:ln w="25400">
              <a:noFill/>
            </a:ln>
          </c:spPr>
          <c:invertIfNegative val="0"/>
          <c:xVal>
            <c:numRef>
              <c:f>'Rel. prod. cf employment'!$B$8</c:f>
              <c:numCache>
                <c:formatCode>#,##0.0_ ;\-#,##0.0\ </c:formatCode>
                <c:ptCount val="1"/>
                <c:pt idx="0">
                  <c:v>1.1407838877276082</c:v>
                </c:pt>
              </c:numCache>
            </c:numRef>
          </c:xVal>
          <c:yVal>
            <c:numRef>
              <c:f>'Rel. prod. cf employment'!$C$8</c:f>
              <c:numCache>
                <c:formatCode>#,##0.0_ ;\-#,##0.0\ </c:formatCode>
                <c:ptCount val="1"/>
                <c:pt idx="0">
                  <c:v>5.865692174283466</c:v>
                </c:pt>
              </c:numCache>
            </c:numRef>
          </c:yVal>
          <c:bubbleSize>
            <c:numRef>
              <c:f>'Rel. prod. cf employment'!$E$8</c:f>
              <c:numCache>
                <c:formatCode>#,##0_ ;\-#,##0\ </c:formatCode>
                <c:ptCount val="1"/>
                <c:pt idx="0">
                  <c:v>637</c:v>
                </c:pt>
              </c:numCache>
            </c:numRef>
          </c:bubbleSize>
          <c:bubble3D val="1"/>
        </c:ser>
        <c:ser>
          <c:idx val="4"/>
          <c:order val="3"/>
          <c:tx>
            <c:v>Wholesale &amp; retail (ex. hotels)</c:v>
          </c:tx>
          <c:spPr>
            <a:solidFill>
              <a:srgbClr val="6666FF"/>
            </a:solidFill>
            <a:ln w="25400">
              <a:noFill/>
            </a:ln>
          </c:spPr>
          <c:invertIfNegative val="0"/>
          <c:xVal>
            <c:numRef>
              <c:f>'Rel. prod. cf employment'!$B$10</c:f>
              <c:numCache>
                <c:formatCode>#,##0.0_ ;\-#,##0.0\ </c:formatCode>
                <c:ptCount val="1"/>
                <c:pt idx="0">
                  <c:v>-8.8200503052616064E-2</c:v>
                </c:pt>
              </c:numCache>
            </c:numRef>
          </c:xVal>
          <c:yVal>
            <c:numRef>
              <c:f>'Rel. prod. cf employment'!$C$10</c:f>
              <c:numCache>
                <c:formatCode>#,##0.0_ ;\-#,##0.0\ </c:formatCode>
                <c:ptCount val="1"/>
                <c:pt idx="0">
                  <c:v>7.0925928990042397</c:v>
                </c:pt>
              </c:numCache>
            </c:numRef>
          </c:yVal>
          <c:bubbleSize>
            <c:numRef>
              <c:f>'Rel. prod. cf employment'!$E$10</c:f>
              <c:numCache>
                <c:formatCode>#,##0_ ;\-#,##0\ </c:formatCode>
                <c:ptCount val="1"/>
                <c:pt idx="0">
                  <c:v>321</c:v>
                </c:pt>
              </c:numCache>
            </c:numRef>
          </c:bubbleSize>
          <c:bubble3D val="1"/>
        </c:ser>
        <c:ser>
          <c:idx val="5"/>
          <c:order val="4"/>
          <c:tx>
            <c:v>Transport, storage, comms</c:v>
          </c:tx>
          <c:spPr>
            <a:solidFill>
              <a:srgbClr val="66FFFF"/>
            </a:solidFill>
            <a:ln w="25400">
              <a:noFill/>
            </a:ln>
          </c:spPr>
          <c:invertIfNegative val="0"/>
          <c:xVal>
            <c:numRef>
              <c:f>'Rel. prod. cf employment'!$B$11</c:f>
              <c:numCache>
                <c:formatCode>#,##0.0_ ;\-#,##0.0\ </c:formatCode>
                <c:ptCount val="1"/>
                <c:pt idx="0">
                  <c:v>-7.2277578734259995E-2</c:v>
                </c:pt>
              </c:numCache>
            </c:numRef>
          </c:xVal>
          <c:yVal>
            <c:numRef>
              <c:f>'Rel. prod. cf employment'!$C$11</c:f>
              <c:numCache>
                <c:formatCode>#,##0.0_ ;\-#,##0.0\ </c:formatCode>
                <c:ptCount val="1"/>
                <c:pt idx="0">
                  <c:v>22.340222601260905</c:v>
                </c:pt>
              </c:numCache>
            </c:numRef>
          </c:yVal>
          <c:bubbleSize>
            <c:numRef>
              <c:f>'Rel. prod. cf employment'!$E$11</c:f>
              <c:numCache>
                <c:formatCode>#,##0_ ;\-#,##0\ </c:formatCode>
                <c:ptCount val="1"/>
                <c:pt idx="0">
                  <c:v>68</c:v>
                </c:pt>
              </c:numCache>
            </c:numRef>
          </c:bubbleSize>
          <c:bubble3D val="1"/>
        </c:ser>
        <c:ser>
          <c:idx val="6"/>
          <c:order val="5"/>
          <c:tx>
            <c:v>Other (incl. hotels)</c:v>
          </c:tx>
          <c:spPr>
            <a:solidFill>
              <a:srgbClr val="FF00FF"/>
            </a:solidFill>
            <a:ln w="25400">
              <a:noFill/>
            </a:ln>
          </c:spPr>
          <c:invertIfNegative val="0"/>
          <c:xVal>
            <c:numRef>
              <c:f>'Rel. prod. cf employment'!$B$12</c:f>
              <c:numCache>
                <c:formatCode>#,##0.0_ ;\-#,##0.0\ </c:formatCode>
                <c:ptCount val="1"/>
                <c:pt idx="0">
                  <c:v>-1.734000794391342</c:v>
                </c:pt>
              </c:numCache>
            </c:numRef>
          </c:xVal>
          <c:yVal>
            <c:numRef>
              <c:f>'Rel. prod. cf employment'!$C$12</c:f>
              <c:numCache>
                <c:formatCode>#,##0.0_ ;\-#,##0.0\ </c:formatCode>
                <c:ptCount val="1"/>
                <c:pt idx="0">
                  <c:v>1.2321923507121013</c:v>
                </c:pt>
              </c:numCache>
            </c:numRef>
          </c:yVal>
          <c:bubbleSize>
            <c:numRef>
              <c:f>'Rel. prod. cf employment'!$E$12</c:f>
              <c:numCache>
                <c:formatCode>#,##0_ ;\-#,##0\ </c:formatCode>
                <c:ptCount val="1"/>
                <c:pt idx="0">
                  <c:v>2381</c:v>
                </c:pt>
              </c:numCache>
            </c:numRef>
          </c:bubbleSize>
          <c:bubble3D val="1"/>
        </c:ser>
        <c:ser>
          <c:idx val="3"/>
          <c:order val="6"/>
          <c:tx>
            <c:v>Construction</c:v>
          </c:tx>
          <c:spPr>
            <a:solidFill>
              <a:srgbClr val="FFFF00"/>
            </a:solidFill>
            <a:ln w="25400">
              <a:noFill/>
            </a:ln>
          </c:spPr>
          <c:invertIfNegative val="0"/>
          <c:xVal>
            <c:numRef>
              <c:f>'Rel. prod. cf employment'!$B$9</c:f>
              <c:numCache>
                <c:formatCode>#,##0.0_ ;\-#,##0.0\ </c:formatCode>
                <c:ptCount val="1"/>
                <c:pt idx="0">
                  <c:v>-0.42102852564640036</c:v>
                </c:pt>
              </c:numCache>
            </c:numRef>
          </c:xVal>
          <c:yVal>
            <c:numRef>
              <c:f>'Rel. prod. cf employment'!$C$9</c:f>
              <c:numCache>
                <c:formatCode>#,##0.0_ ;\-#,##0.0\ </c:formatCode>
                <c:ptCount val="1"/>
                <c:pt idx="0">
                  <c:v>1.3927505829518956</c:v>
                </c:pt>
              </c:numCache>
            </c:numRef>
          </c:yVal>
          <c:bubbleSize>
            <c:numRef>
              <c:f>'Rel. prod. cf employment'!$E$9</c:f>
              <c:numCache>
                <c:formatCode>#,##0_ ;\-#,##0\ </c:formatCode>
                <c:ptCount val="1"/>
                <c:pt idx="0">
                  <c:v>250</c:v>
                </c:pt>
              </c:numCache>
            </c:numRef>
          </c:bubbleSize>
          <c:bubble3D val="1"/>
        </c:ser>
        <c:dLbls>
          <c:showLegendKey val="0"/>
          <c:showVal val="0"/>
          <c:showCatName val="0"/>
          <c:showSerName val="0"/>
          <c:showPercent val="0"/>
          <c:showBubbleSize val="0"/>
        </c:dLbls>
        <c:bubbleScale val="100"/>
        <c:showNegBubbles val="0"/>
        <c:axId val="84649088"/>
        <c:axId val="84651008"/>
      </c:bubbleChart>
      <c:valAx>
        <c:axId val="8464908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84651008"/>
        <c:crosses val="autoZero"/>
        <c:crossBetween val="midCat"/>
      </c:valAx>
      <c:valAx>
        <c:axId val="8465100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846490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employment'!$B$23</c:f>
              <c:numCache>
                <c:formatCode>#,##0.0_ ;\-#,##0.0\ </c:formatCode>
                <c:ptCount val="1"/>
                <c:pt idx="0">
                  <c:v>-2.4436017810550368</c:v>
                </c:pt>
              </c:numCache>
            </c:numRef>
          </c:xVal>
          <c:yVal>
            <c:numRef>
              <c:f>'Rel. prod. cf employment'!$C$23</c:f>
              <c:numCache>
                <c:formatCode>#,##0.0_ ;\-#,##0.0\ </c:formatCode>
                <c:ptCount val="1"/>
                <c:pt idx="0">
                  <c:v>0.29782328408089959</c:v>
                </c:pt>
              </c:numCache>
            </c:numRef>
          </c:yVal>
          <c:bubbleSize>
            <c:numRef>
              <c:f>'Rel. prod. cf employment'!$E$23</c:f>
              <c:numCache>
                <c:formatCode>#,##0_ ;\-#,##0\ </c:formatCode>
                <c:ptCount val="1"/>
                <c:pt idx="0">
                  <c:v>14383</c:v>
                </c:pt>
              </c:numCache>
            </c:numRef>
          </c:bubbleSize>
          <c:bubble3D val="1"/>
        </c:ser>
        <c:ser>
          <c:idx val="1"/>
          <c:order val="1"/>
          <c:tx>
            <c:v>Mining &amp; utilities</c:v>
          </c:tx>
          <c:spPr>
            <a:solidFill>
              <a:srgbClr val="000000"/>
            </a:solidFill>
            <a:ln w="25400">
              <a:noFill/>
            </a:ln>
          </c:spPr>
          <c:invertIfNegative val="0"/>
          <c:xVal>
            <c:numRef>
              <c:f>'Rel. prod. cf employment'!$B$24</c:f>
              <c:numCache>
                <c:formatCode>#,##0.0_ ;\-#,##0.0\ </c:formatCode>
                <c:ptCount val="1"/>
                <c:pt idx="0">
                  <c:v>2.0106118277464446E-2</c:v>
                </c:pt>
              </c:numCache>
            </c:numRef>
          </c:xVal>
          <c:yVal>
            <c:numRef>
              <c:f>'Rel. prod. cf employment'!$C$24</c:f>
              <c:numCache>
                <c:formatCode>#,##0.0_ ;\-#,##0.0\ </c:formatCode>
                <c:ptCount val="1"/>
                <c:pt idx="0">
                  <c:v>11.562074329779424</c:v>
                </c:pt>
              </c:numCache>
            </c:numRef>
          </c:yVal>
          <c:bubbleSize>
            <c:numRef>
              <c:f>'Rel. prod. cf employment'!$E$24</c:f>
              <c:numCache>
                <c:formatCode>#,##0_ ;\-#,##0\ </c:formatCode>
                <c:ptCount val="1"/>
                <c:pt idx="0">
                  <c:v>149</c:v>
                </c:pt>
              </c:numCache>
            </c:numRef>
          </c:bubbleSize>
          <c:bubble3D val="1"/>
        </c:ser>
        <c:ser>
          <c:idx val="2"/>
          <c:order val="2"/>
          <c:tx>
            <c:v>Manufacturing</c:v>
          </c:tx>
          <c:spPr>
            <a:solidFill>
              <a:srgbClr val="CC6600"/>
            </a:solidFill>
            <a:ln w="25400">
              <a:noFill/>
            </a:ln>
          </c:spPr>
          <c:invertIfNegative val="0"/>
          <c:xVal>
            <c:numRef>
              <c:f>'Rel. prod. cf employment'!$B$25</c:f>
              <c:numCache>
                <c:formatCode>#,##0.0_ ;\-#,##0.0\ </c:formatCode>
                <c:ptCount val="1"/>
                <c:pt idx="0">
                  <c:v>1.786823143102604</c:v>
                </c:pt>
              </c:numCache>
            </c:numRef>
          </c:xVal>
          <c:yVal>
            <c:numRef>
              <c:f>'Rel. prod. cf employment'!$C$25</c:f>
              <c:numCache>
                <c:formatCode>#,##0.0_ ;\-#,##0.0\ </c:formatCode>
                <c:ptCount val="1"/>
                <c:pt idx="0">
                  <c:v>3.5580201305890413</c:v>
                </c:pt>
              </c:numCache>
            </c:numRef>
          </c:yVal>
          <c:bubbleSize>
            <c:numRef>
              <c:f>'Rel. prod. cf employment'!$E$25</c:f>
              <c:numCache>
                <c:formatCode>#,##0_ ;\-#,##0\ </c:formatCode>
                <c:ptCount val="1"/>
                <c:pt idx="0">
                  <c:v>1077</c:v>
                </c:pt>
              </c:numCache>
            </c:numRef>
          </c:bubbleSize>
          <c:bubble3D val="1"/>
        </c:ser>
        <c:ser>
          <c:idx val="4"/>
          <c:order val="3"/>
          <c:tx>
            <c:strRef>
              <c:f>'Rel. prod. cf employment'!$A$27</c:f>
              <c:strCache>
                <c:ptCount val="1"/>
                <c:pt idx="0">
                  <c:v>Wholesale &amp; retail (ex. hotels)</c:v>
                </c:pt>
              </c:strCache>
            </c:strRef>
          </c:tx>
          <c:spPr>
            <a:solidFill>
              <a:srgbClr val="6666FF"/>
            </a:solidFill>
            <a:ln w="25400">
              <a:noFill/>
            </a:ln>
          </c:spPr>
          <c:invertIfNegative val="0"/>
          <c:xVal>
            <c:numRef>
              <c:f>'Rel. prod. cf employment'!$B$27</c:f>
              <c:numCache>
                <c:formatCode>#,##0.0_ ;\-#,##0.0\ </c:formatCode>
                <c:ptCount val="1"/>
                <c:pt idx="0">
                  <c:v>1.1684790827916736E-2</c:v>
                </c:pt>
              </c:numCache>
            </c:numRef>
          </c:xVal>
          <c:yVal>
            <c:numRef>
              <c:f>'Rel. prod. cf employment'!$C$27</c:f>
              <c:numCache>
                <c:formatCode>#,##0.0_ ;\-#,##0.0\ </c:formatCode>
                <c:ptCount val="1"/>
                <c:pt idx="0">
                  <c:v>7.261359514609393</c:v>
                </c:pt>
              </c:numCache>
            </c:numRef>
          </c:yVal>
          <c:bubbleSize>
            <c:numRef>
              <c:f>'Rel. prod. cf employment'!$E$27</c:f>
              <c:numCache>
                <c:formatCode>#,##0_ ;\-#,##0\ </c:formatCode>
                <c:ptCount val="1"/>
                <c:pt idx="0">
                  <c:v>372</c:v>
                </c:pt>
              </c:numCache>
            </c:numRef>
          </c:bubbleSize>
          <c:bubble3D val="1"/>
        </c:ser>
        <c:ser>
          <c:idx val="5"/>
          <c:order val="4"/>
          <c:tx>
            <c:v>Transport, storage, comms</c:v>
          </c:tx>
          <c:spPr>
            <a:solidFill>
              <a:srgbClr val="66FFFF"/>
            </a:solidFill>
            <a:ln w="25400">
              <a:noFill/>
            </a:ln>
          </c:spPr>
          <c:invertIfNegative val="0"/>
          <c:xVal>
            <c:numRef>
              <c:f>'Rel. prod. cf employment'!$B$28</c:f>
              <c:numCache>
                <c:formatCode>#,##0.0_ ;\-#,##0.0\ </c:formatCode>
                <c:ptCount val="1"/>
                <c:pt idx="0">
                  <c:v>1.9113813152659476E-2</c:v>
                </c:pt>
              </c:numCache>
            </c:numRef>
          </c:xVal>
          <c:yVal>
            <c:numRef>
              <c:f>'Rel. prod. cf employment'!$C$28</c:f>
              <c:numCache>
                <c:formatCode>#,##0.0_ ;\-#,##0.0\ </c:formatCode>
                <c:ptCount val="1"/>
                <c:pt idx="0">
                  <c:v>33.466898954703836</c:v>
                </c:pt>
              </c:numCache>
            </c:numRef>
          </c:yVal>
          <c:bubbleSize>
            <c:numRef>
              <c:f>'Rel. prod. cf employment'!$E$28</c:f>
              <c:numCache>
                <c:formatCode>#,##0_ ;\-#,##0\ </c:formatCode>
                <c:ptCount val="1"/>
                <c:pt idx="0">
                  <c:v>82</c:v>
                </c:pt>
              </c:numCache>
            </c:numRef>
          </c:bubbleSize>
          <c:bubble3D val="1"/>
        </c:ser>
        <c:ser>
          <c:idx val="6"/>
          <c:order val="5"/>
          <c:tx>
            <c:strRef>
              <c:f>'Rel. prod. cf employment'!$A$29</c:f>
              <c:strCache>
                <c:ptCount val="1"/>
                <c:pt idx="0">
                  <c:v>Other (incl. hotels)</c:v>
                </c:pt>
              </c:strCache>
            </c:strRef>
          </c:tx>
          <c:spPr>
            <a:solidFill>
              <a:srgbClr val="FF00FF"/>
            </a:solidFill>
            <a:ln w="25400">
              <a:noFill/>
            </a:ln>
          </c:spPr>
          <c:invertIfNegative val="0"/>
          <c:xVal>
            <c:numRef>
              <c:f>'Rel. prod. cf employment'!$B$29</c:f>
              <c:numCache>
                <c:formatCode>#,##0.0_ ;\-#,##0.0\ </c:formatCode>
                <c:ptCount val="1"/>
                <c:pt idx="0">
                  <c:v>0.27256552265029121</c:v>
                </c:pt>
              </c:numCache>
            </c:numRef>
          </c:xVal>
          <c:yVal>
            <c:numRef>
              <c:f>'Rel. prod. cf employment'!$C$29</c:f>
              <c:numCache>
                <c:formatCode>#,##0.0_ ;\-#,##0.0\ </c:formatCode>
                <c:ptCount val="1"/>
                <c:pt idx="0">
                  <c:v>1.1342878026988779</c:v>
                </c:pt>
              </c:numCache>
            </c:numRef>
          </c:yVal>
          <c:bubbleSize>
            <c:numRef>
              <c:f>'Rel. prod. cf employment'!$E$29</c:f>
              <c:numCache>
                <c:formatCode>#,##0_ ;\-#,##0\ </c:formatCode>
                <c:ptCount val="1"/>
                <c:pt idx="0">
                  <c:v>2795</c:v>
                </c:pt>
              </c:numCache>
            </c:numRef>
          </c:bubbleSize>
          <c:bubble3D val="1"/>
        </c:ser>
        <c:ser>
          <c:idx val="3"/>
          <c:order val="6"/>
          <c:tx>
            <c:v>Construction</c:v>
          </c:tx>
          <c:spPr>
            <a:solidFill>
              <a:srgbClr val="FFFF00"/>
            </a:solidFill>
            <a:ln w="25400">
              <a:noFill/>
            </a:ln>
          </c:spPr>
          <c:invertIfNegative val="0"/>
          <c:xVal>
            <c:numRef>
              <c:f>'Rel. prod. cf employment'!$B$26</c:f>
              <c:numCache>
                <c:formatCode>#,##0.0_ ;\-#,##0.0\ </c:formatCode>
                <c:ptCount val="1"/>
                <c:pt idx="0">
                  <c:v>0.33330839304410032</c:v>
                </c:pt>
              </c:numCache>
            </c:numRef>
          </c:xVal>
          <c:yVal>
            <c:numRef>
              <c:f>'Rel. prod. cf employment'!$C$26</c:f>
              <c:numCache>
                <c:formatCode>#,##0.0_ ;\-#,##0.0\ </c:formatCode>
                <c:ptCount val="1"/>
                <c:pt idx="0">
                  <c:v>2.1472303608497638</c:v>
                </c:pt>
              </c:numCache>
            </c:numRef>
          </c:yVal>
          <c:bubbleSize>
            <c:numRef>
              <c:f>'Rel. prod. cf employment'!$E$26</c:f>
              <c:numCache>
                <c:formatCode>#,##0_ ;\-#,##0\ </c:formatCode>
                <c:ptCount val="1"/>
                <c:pt idx="0">
                  <c:v>352</c:v>
                </c:pt>
              </c:numCache>
            </c:numRef>
          </c:bubbleSize>
          <c:bubble3D val="1"/>
        </c:ser>
        <c:dLbls>
          <c:showLegendKey val="0"/>
          <c:showVal val="0"/>
          <c:showCatName val="0"/>
          <c:showSerName val="0"/>
          <c:showPercent val="0"/>
          <c:showBubbleSize val="0"/>
        </c:dLbls>
        <c:bubbleScale val="100"/>
        <c:showNegBubbles val="0"/>
        <c:axId val="86311680"/>
        <c:axId val="86313600"/>
      </c:bubbleChart>
      <c:valAx>
        <c:axId val="8631168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86313600"/>
        <c:crosses val="autoZero"/>
        <c:crossBetween val="midCat"/>
      </c:valAx>
      <c:valAx>
        <c:axId val="86313600"/>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863116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employment'!$B$40</c:f>
              <c:numCache>
                <c:formatCode>#,##0.0_ ;\-#,##0.0\ </c:formatCode>
                <c:ptCount val="1"/>
                <c:pt idx="0">
                  <c:v>-1.9847449990639348</c:v>
                </c:pt>
              </c:numCache>
            </c:numRef>
          </c:xVal>
          <c:yVal>
            <c:numRef>
              <c:f>'Rel. prod. cf employment'!$C$40</c:f>
              <c:numCache>
                <c:formatCode>#,##0.0_ ;\-#,##0.0\ </c:formatCode>
                <c:ptCount val="1"/>
                <c:pt idx="0">
                  <c:v>0.27434219403211485</c:v>
                </c:pt>
              </c:numCache>
            </c:numRef>
          </c:yVal>
          <c:bubbleSize>
            <c:numRef>
              <c:f>'Rel. prod. cf employment'!$E$40</c:f>
              <c:numCache>
                <c:formatCode>#,##0_ ;\-#,##0\ </c:formatCode>
                <c:ptCount val="1"/>
                <c:pt idx="0">
                  <c:v>16313</c:v>
                </c:pt>
              </c:numCache>
            </c:numRef>
          </c:bubbleSize>
          <c:bubble3D val="1"/>
        </c:ser>
        <c:ser>
          <c:idx val="1"/>
          <c:order val="1"/>
          <c:tx>
            <c:v>Mining &amp; utilities</c:v>
          </c:tx>
          <c:spPr>
            <a:solidFill>
              <a:srgbClr val="000000"/>
            </a:solidFill>
            <a:ln w="25400">
              <a:noFill/>
            </a:ln>
          </c:spPr>
          <c:invertIfNegative val="0"/>
          <c:xVal>
            <c:numRef>
              <c:f>'Rel. prod. cf employment'!$B$41</c:f>
              <c:numCache>
                <c:formatCode>#,##0.0_ ;\-#,##0.0\ </c:formatCode>
                <c:ptCount val="1"/>
                <c:pt idx="0">
                  <c:v>6.2755412680510769E-3</c:v>
                </c:pt>
              </c:numCache>
            </c:numRef>
          </c:xVal>
          <c:yVal>
            <c:numRef>
              <c:f>'Rel. prod. cf employment'!$C$41</c:f>
              <c:numCache>
                <c:formatCode>#,##0.0_ ;\-#,##0.0\ </c:formatCode>
                <c:ptCount val="1"/>
                <c:pt idx="0">
                  <c:v>27.183474519838104</c:v>
                </c:pt>
              </c:numCache>
            </c:numRef>
          </c:yVal>
          <c:bubbleSize>
            <c:numRef>
              <c:f>'Rel. prod. cf employment'!$E$41</c:f>
              <c:numCache>
                <c:formatCode>#,##0_ ;\-#,##0\ </c:formatCode>
                <c:ptCount val="1"/>
                <c:pt idx="0">
                  <c:v>175</c:v>
                </c:pt>
              </c:numCache>
            </c:numRef>
          </c:bubbleSize>
          <c:bubble3D val="1"/>
        </c:ser>
        <c:ser>
          <c:idx val="2"/>
          <c:order val="2"/>
          <c:tx>
            <c:v>Manufacturing</c:v>
          </c:tx>
          <c:spPr>
            <a:solidFill>
              <a:srgbClr val="CC6600"/>
            </a:solidFill>
            <a:ln w="25400">
              <a:noFill/>
            </a:ln>
          </c:spPr>
          <c:invertIfNegative val="0"/>
          <c:xVal>
            <c:numRef>
              <c:f>'Rel. prod. cf employment'!$B$42</c:f>
              <c:numCache>
                <c:formatCode>#,##0.0_ ;\-#,##0.0\ </c:formatCode>
                <c:ptCount val="1"/>
                <c:pt idx="0">
                  <c:v>1.3816152667793506</c:v>
                </c:pt>
              </c:numCache>
            </c:numRef>
          </c:xVal>
          <c:yVal>
            <c:numRef>
              <c:f>'Rel. prod. cf employment'!$C$42</c:f>
              <c:numCache>
                <c:formatCode>#,##0.0_ ;\-#,##0.0\ </c:formatCode>
                <c:ptCount val="1"/>
                <c:pt idx="0">
                  <c:v>1.653249747040908</c:v>
                </c:pt>
              </c:numCache>
            </c:numRef>
          </c:yVal>
          <c:bubbleSize>
            <c:numRef>
              <c:f>'Rel. prod. cf employment'!$E$42</c:f>
              <c:numCache>
                <c:formatCode>#,##0_ ;\-#,##0\ </c:formatCode>
                <c:ptCount val="1"/>
                <c:pt idx="0">
                  <c:v>1564</c:v>
                </c:pt>
              </c:numCache>
            </c:numRef>
          </c:bubbleSize>
          <c:bubble3D val="1"/>
        </c:ser>
        <c:ser>
          <c:idx val="4"/>
          <c:order val="3"/>
          <c:tx>
            <c:strRef>
              <c:f>'Rel. prod. cf employment'!$A$44</c:f>
              <c:strCache>
                <c:ptCount val="1"/>
                <c:pt idx="0">
                  <c:v>Wholesale &amp; retail (ex. hotels)</c:v>
                </c:pt>
              </c:strCache>
            </c:strRef>
          </c:tx>
          <c:spPr>
            <a:solidFill>
              <a:srgbClr val="6666FF"/>
            </a:solidFill>
            <a:ln w="25400">
              <a:noFill/>
            </a:ln>
          </c:spPr>
          <c:invertIfNegative val="0"/>
          <c:xVal>
            <c:numRef>
              <c:f>'Rel. prod. cf employment'!$B$44</c:f>
              <c:numCache>
                <c:formatCode>#,##0.0_ ;\-#,##0.0\ </c:formatCode>
                <c:ptCount val="1"/>
                <c:pt idx="0">
                  <c:v>4.733415560500065E-2</c:v>
                </c:pt>
              </c:numCache>
            </c:numRef>
          </c:xVal>
          <c:yVal>
            <c:numRef>
              <c:f>'Rel. prod. cf employment'!$C$44</c:f>
              <c:numCache>
                <c:formatCode>#,##0.0_ ;\-#,##0.0\ </c:formatCode>
                <c:ptCount val="1"/>
                <c:pt idx="0">
                  <c:v>7.7193071907155346</c:v>
                </c:pt>
              </c:numCache>
            </c:numRef>
          </c:yVal>
          <c:bubbleSize>
            <c:numRef>
              <c:f>'Rel. prod. cf employment'!$E$44</c:f>
              <c:numCache>
                <c:formatCode>#,##0_ ;\-#,##0\ </c:formatCode>
                <c:ptCount val="1"/>
                <c:pt idx="0">
                  <c:v>444</c:v>
                </c:pt>
              </c:numCache>
            </c:numRef>
          </c:bubbleSize>
          <c:bubble3D val="1"/>
        </c:ser>
        <c:ser>
          <c:idx val="5"/>
          <c:order val="4"/>
          <c:tx>
            <c:v>Transport, storage, comms</c:v>
          </c:tx>
          <c:spPr>
            <a:solidFill>
              <a:srgbClr val="66FFFF"/>
            </a:solidFill>
            <a:ln w="25400">
              <a:noFill/>
            </a:ln>
          </c:spPr>
          <c:invertIfNegative val="0"/>
          <c:xVal>
            <c:numRef>
              <c:f>'Rel. prod. cf employment'!$B$45</c:f>
              <c:numCache>
                <c:formatCode>#,##0.0_ ;\-#,##0.0\ </c:formatCode>
                <c:ptCount val="1"/>
                <c:pt idx="0">
                  <c:v>2.4414625693072123E-2</c:v>
                </c:pt>
              </c:numCache>
            </c:numRef>
          </c:xVal>
          <c:yVal>
            <c:numRef>
              <c:f>'Rel. prod. cf employment'!$C$45</c:f>
              <c:numCache>
                <c:formatCode>#,##0.0_ ;\-#,##0.0\ </c:formatCode>
                <c:ptCount val="1"/>
                <c:pt idx="0">
                  <c:v>30.07391272771277</c:v>
                </c:pt>
              </c:numCache>
            </c:numRef>
          </c:yVal>
          <c:bubbleSize>
            <c:numRef>
              <c:f>'Rel. prod. cf employment'!$E$45</c:f>
              <c:numCache>
                <c:formatCode>#,##0_ ;\-#,##0\ </c:formatCode>
                <c:ptCount val="1"/>
                <c:pt idx="0">
                  <c:v>101</c:v>
                </c:pt>
              </c:numCache>
            </c:numRef>
          </c:bubbleSize>
          <c:bubble3D val="1"/>
        </c:ser>
        <c:ser>
          <c:idx val="6"/>
          <c:order val="5"/>
          <c:tx>
            <c:strRef>
              <c:f>'Rel. prod. cf employment'!$A$46</c:f>
              <c:strCache>
                <c:ptCount val="1"/>
                <c:pt idx="0">
                  <c:v>Other (incl. hotels)</c:v>
                </c:pt>
              </c:strCache>
            </c:strRef>
          </c:tx>
          <c:spPr>
            <a:solidFill>
              <a:srgbClr val="FF00FF"/>
            </a:solidFill>
            <a:ln w="25400">
              <a:noFill/>
            </a:ln>
          </c:spPr>
          <c:invertIfNegative val="0"/>
          <c:xVal>
            <c:numRef>
              <c:f>'Rel. prod. cf employment'!$B$46</c:f>
              <c:numCache>
                <c:formatCode>#,##0.0_ ;\-#,##0.0\ </c:formatCode>
                <c:ptCount val="1"/>
                <c:pt idx="0">
                  <c:v>0.24855269588121587</c:v>
                </c:pt>
              </c:numCache>
            </c:numRef>
          </c:xVal>
          <c:yVal>
            <c:numRef>
              <c:f>'Rel. prod. cf employment'!$C$46</c:f>
              <c:numCache>
                <c:formatCode>#,##0.0_ ;\-#,##0.0\ </c:formatCode>
                <c:ptCount val="1"/>
                <c:pt idx="0">
                  <c:v>1.0028147075657743</c:v>
                </c:pt>
              </c:numCache>
            </c:numRef>
          </c:yVal>
          <c:bubbleSize>
            <c:numRef>
              <c:f>'Rel. prod. cf employment'!$E$46</c:f>
              <c:numCache>
                <c:formatCode>#,##0_ ;\-#,##0\ </c:formatCode>
                <c:ptCount val="1"/>
                <c:pt idx="0">
                  <c:v>3312</c:v>
                </c:pt>
              </c:numCache>
            </c:numRef>
          </c:bubbleSize>
          <c:bubble3D val="1"/>
        </c:ser>
        <c:ser>
          <c:idx val="3"/>
          <c:order val="6"/>
          <c:tx>
            <c:v>Construction</c:v>
          </c:tx>
          <c:spPr>
            <a:solidFill>
              <a:srgbClr val="FFFF00"/>
            </a:solidFill>
            <a:ln w="25400">
              <a:noFill/>
            </a:ln>
          </c:spPr>
          <c:invertIfNegative val="0"/>
          <c:xVal>
            <c:numRef>
              <c:f>'Rel. prod. cf employment'!$B$43</c:f>
              <c:numCache>
                <c:formatCode>#,##0.0_ ;\-#,##0.0\ </c:formatCode>
                <c:ptCount val="1"/>
                <c:pt idx="0">
                  <c:v>0.27655271383724855</c:v>
                </c:pt>
              </c:numCache>
            </c:numRef>
          </c:xVal>
          <c:yVal>
            <c:numRef>
              <c:f>'Rel. prod. cf employment'!$C$43</c:f>
              <c:numCache>
                <c:formatCode>#,##0.0_ ;\-#,##0.0\ </c:formatCode>
                <c:ptCount val="1"/>
                <c:pt idx="0">
                  <c:v>1.6455619783388398</c:v>
                </c:pt>
              </c:numCache>
            </c:numRef>
          </c:yVal>
          <c:bubbleSize>
            <c:numRef>
              <c:f>'Rel. prod. cf employment'!$E$43</c:f>
              <c:numCache>
                <c:formatCode>#,##0_ ;\-#,##0\ </c:formatCode>
                <c:ptCount val="1"/>
                <c:pt idx="0">
                  <c:v>472</c:v>
                </c:pt>
              </c:numCache>
            </c:numRef>
          </c:bubbleSize>
          <c:bubble3D val="1"/>
        </c:ser>
        <c:dLbls>
          <c:showLegendKey val="0"/>
          <c:showVal val="0"/>
          <c:showCatName val="0"/>
          <c:showSerName val="0"/>
          <c:showPercent val="0"/>
          <c:showBubbleSize val="0"/>
        </c:dLbls>
        <c:bubbleScale val="100"/>
        <c:showNegBubbles val="0"/>
        <c:axId val="89153920"/>
        <c:axId val="89155840"/>
      </c:bubbleChart>
      <c:valAx>
        <c:axId val="8915392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89155840"/>
        <c:crosses val="autoZero"/>
        <c:crossBetween val="midCat"/>
      </c:valAx>
      <c:valAx>
        <c:axId val="8915584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891539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employment'!$B$57</c:f>
              <c:numCache>
                <c:formatCode>#,##0.0_ ;\-#,##0.0\ </c:formatCode>
                <c:ptCount val="1"/>
                <c:pt idx="0">
                  <c:v>-0.95796418381715398</c:v>
                </c:pt>
              </c:numCache>
            </c:numRef>
          </c:xVal>
          <c:yVal>
            <c:numRef>
              <c:f>'Rel. prod. cf employment'!$C$57</c:f>
              <c:numCache>
                <c:formatCode>#,##0.0_ ;\-#,##0.0\ </c:formatCode>
                <c:ptCount val="1"/>
                <c:pt idx="0">
                  <c:v>0.25118799913435447</c:v>
                </c:pt>
              </c:numCache>
            </c:numRef>
          </c:yVal>
          <c:bubbleSize>
            <c:numRef>
              <c:f>'Rel. prod. cf employment'!$E$57</c:f>
              <c:numCache>
                <c:formatCode>#,##0_ ;\-#,##0\ </c:formatCode>
                <c:ptCount val="1"/>
                <c:pt idx="0">
                  <c:v>17653</c:v>
                </c:pt>
              </c:numCache>
            </c:numRef>
          </c:bubbleSize>
          <c:bubble3D val="1"/>
        </c:ser>
        <c:ser>
          <c:idx val="1"/>
          <c:order val="1"/>
          <c:tx>
            <c:v>Mining &amp; utilities</c:v>
          </c:tx>
          <c:spPr>
            <a:solidFill>
              <a:srgbClr val="000000"/>
            </a:solidFill>
            <a:ln w="25400">
              <a:noFill/>
            </a:ln>
          </c:spPr>
          <c:invertIfNegative val="0"/>
          <c:xVal>
            <c:numRef>
              <c:f>'Rel. prod. cf employment'!$B$58</c:f>
              <c:numCache>
                <c:formatCode>#,##0.0_ ;\-#,##0.0\ </c:formatCode>
                <c:ptCount val="1"/>
                <c:pt idx="0">
                  <c:v>4.5240221254617796E-2</c:v>
                </c:pt>
              </c:numCache>
            </c:numRef>
          </c:xVal>
          <c:yVal>
            <c:numRef>
              <c:f>'Rel. prod. cf employment'!$C$58</c:f>
              <c:numCache>
                <c:formatCode>#,##0.0_ ;\-#,##0.0\ </c:formatCode>
                <c:ptCount val="1"/>
                <c:pt idx="0">
                  <c:v>30.80814837602551</c:v>
                </c:pt>
              </c:numCache>
            </c:numRef>
          </c:yVal>
          <c:bubbleSize>
            <c:numRef>
              <c:f>'Rel. prod. cf employment'!$E$58</c:f>
              <c:numCache>
                <c:formatCode>#,##0_ ;\-#,##0\ </c:formatCode>
                <c:ptCount val="1"/>
                <c:pt idx="0">
                  <c:v>203</c:v>
                </c:pt>
              </c:numCache>
            </c:numRef>
          </c:bubbleSize>
          <c:bubble3D val="1"/>
        </c:ser>
        <c:ser>
          <c:idx val="2"/>
          <c:order val="2"/>
          <c:tx>
            <c:v>Manufacturing</c:v>
          </c:tx>
          <c:spPr>
            <a:solidFill>
              <a:srgbClr val="CC6600"/>
            </a:solidFill>
            <a:ln w="25400">
              <a:noFill/>
            </a:ln>
          </c:spPr>
          <c:invertIfNegative val="0"/>
          <c:xVal>
            <c:numRef>
              <c:f>'Rel. prod. cf employment'!$B$59</c:f>
              <c:numCache>
                <c:formatCode>#,##0.0_ ;\-#,##0.0\ </c:formatCode>
                <c:ptCount val="1"/>
                <c:pt idx="0">
                  <c:v>0.23627985556846376</c:v>
                </c:pt>
              </c:numCache>
            </c:numRef>
          </c:xVal>
          <c:yVal>
            <c:numRef>
              <c:f>'Rel. prod. cf employment'!$C$59</c:f>
              <c:numCache>
                <c:formatCode>#,##0.0_ ;\-#,##0.0\ </c:formatCode>
                <c:ptCount val="1"/>
                <c:pt idx="0">
                  <c:v>1.5248125799290084</c:v>
                </c:pt>
              </c:numCache>
            </c:numRef>
          </c:yVal>
          <c:bubbleSize>
            <c:numRef>
              <c:f>'Rel. prod. cf employment'!$E$59</c:f>
              <c:numCache>
                <c:formatCode>#,##0_ ;\-#,##0\ </c:formatCode>
                <c:ptCount val="1"/>
                <c:pt idx="0">
                  <c:v>1773</c:v>
                </c:pt>
              </c:numCache>
            </c:numRef>
          </c:bubbleSize>
          <c:bubble3D val="1"/>
        </c:ser>
        <c:ser>
          <c:idx val="4"/>
          <c:order val="3"/>
          <c:tx>
            <c:strRef>
              <c:f>'Rel. prod. cf employment'!$A$61</c:f>
              <c:strCache>
                <c:ptCount val="1"/>
                <c:pt idx="0">
                  <c:v>Wholesale &amp; retail (ex. hotels)</c:v>
                </c:pt>
              </c:strCache>
            </c:strRef>
          </c:tx>
          <c:spPr>
            <a:solidFill>
              <a:srgbClr val="6666FF"/>
            </a:solidFill>
            <a:ln w="25400">
              <a:noFill/>
            </a:ln>
          </c:spPr>
          <c:invertIfNegative val="0"/>
          <c:xVal>
            <c:numRef>
              <c:f>'Rel. prod. cf employment'!$B$61</c:f>
              <c:numCache>
                <c:formatCode>#,##0.0_ ;\-#,##0.0\ </c:formatCode>
                <c:ptCount val="1"/>
                <c:pt idx="0">
                  <c:v>3.3124967450246068E-2</c:v>
                </c:pt>
              </c:numCache>
            </c:numRef>
          </c:xVal>
          <c:yVal>
            <c:numRef>
              <c:f>'Rel. prod. cf employment'!$C$61</c:f>
              <c:numCache>
                <c:formatCode>#,##0.0_ ;\-#,##0.0\ </c:formatCode>
                <c:ptCount val="1"/>
                <c:pt idx="0">
                  <c:v>7.4525982302771547</c:v>
                </c:pt>
              </c:numCache>
            </c:numRef>
          </c:yVal>
          <c:bubbleSize>
            <c:numRef>
              <c:f>'Rel. prod. cf employment'!$E$61</c:f>
              <c:numCache>
                <c:formatCode>#,##0_ ;\-#,##0\ </c:formatCode>
                <c:ptCount val="1"/>
                <c:pt idx="0">
                  <c:v>495</c:v>
                </c:pt>
              </c:numCache>
            </c:numRef>
          </c:bubbleSize>
          <c:bubble3D val="1"/>
        </c:ser>
        <c:ser>
          <c:idx val="5"/>
          <c:order val="4"/>
          <c:tx>
            <c:v>Transport, storage, comms</c:v>
          </c:tx>
          <c:spPr>
            <a:solidFill>
              <a:srgbClr val="66FFFF"/>
            </a:solidFill>
            <a:ln w="25400">
              <a:noFill/>
            </a:ln>
          </c:spPr>
          <c:invertIfNegative val="0"/>
          <c:xVal>
            <c:numRef>
              <c:f>'Rel. prod. cf employment'!$B$62</c:f>
              <c:numCache>
                <c:formatCode>#,##0.0_ ;\-#,##0.0\ </c:formatCode>
                <c:ptCount val="1"/>
                <c:pt idx="0">
                  <c:v>2.1383479402799555E-2</c:v>
                </c:pt>
              </c:numCache>
            </c:numRef>
          </c:xVal>
          <c:yVal>
            <c:numRef>
              <c:f>'Rel. prod. cf employment'!$C$62</c:f>
              <c:numCache>
                <c:formatCode>#,##0.0_ ;\-#,##0.0\ </c:formatCode>
                <c:ptCount val="1"/>
                <c:pt idx="0">
                  <c:v>27.09013462632392</c:v>
                </c:pt>
              </c:numCache>
            </c:numRef>
          </c:yVal>
          <c:bubbleSize>
            <c:numRef>
              <c:f>'Rel. prod. cf employment'!$E$62</c:f>
              <c:numCache>
                <c:formatCode>#,##0_ ;\-#,##0\ </c:formatCode>
                <c:ptCount val="1"/>
                <c:pt idx="0">
                  <c:v>116</c:v>
                </c:pt>
              </c:numCache>
            </c:numRef>
          </c:bubbleSize>
          <c:bubble3D val="1"/>
        </c:ser>
        <c:ser>
          <c:idx val="6"/>
          <c:order val="5"/>
          <c:tx>
            <c:strRef>
              <c:f>'Rel. prod. cf employment'!$A$63</c:f>
              <c:strCache>
                <c:ptCount val="1"/>
                <c:pt idx="0">
                  <c:v>Other (incl. hotels)</c:v>
                </c:pt>
              </c:strCache>
            </c:strRef>
          </c:tx>
          <c:spPr>
            <a:solidFill>
              <a:srgbClr val="FF00FF"/>
            </a:solidFill>
            <a:ln w="25400">
              <a:noFill/>
            </a:ln>
          </c:spPr>
          <c:invertIfNegative val="0"/>
          <c:xVal>
            <c:numRef>
              <c:f>'Rel. prod. cf employment'!$B$63</c:f>
              <c:numCache>
                <c:formatCode>#,##0.0_ ;\-#,##0.0\ </c:formatCode>
                <c:ptCount val="1"/>
                <c:pt idx="0">
                  <c:v>0.42054218639116847</c:v>
                </c:pt>
              </c:numCache>
            </c:numRef>
          </c:xVal>
          <c:yVal>
            <c:numRef>
              <c:f>'Rel. prod. cf employment'!$C$63</c:f>
              <c:numCache>
                <c:formatCode>#,##0.0_ ;\-#,##0.0\ </c:formatCode>
                <c:ptCount val="1"/>
                <c:pt idx="0">
                  <c:v>0.87048854817969479</c:v>
                </c:pt>
              </c:numCache>
            </c:numRef>
          </c:yVal>
          <c:bubbleSize>
            <c:numRef>
              <c:f>'Rel. prod. cf employment'!$E$63</c:f>
              <c:numCache>
                <c:formatCode>#,##0_ ;\-#,##0\ </c:formatCode>
                <c:ptCount val="1"/>
                <c:pt idx="0">
                  <c:v>3735</c:v>
                </c:pt>
              </c:numCache>
            </c:numRef>
          </c:bubbleSize>
          <c:bubble3D val="1"/>
        </c:ser>
        <c:ser>
          <c:idx val="3"/>
          <c:order val="6"/>
          <c:tx>
            <c:v>Construction</c:v>
          </c:tx>
          <c:spPr>
            <a:solidFill>
              <a:srgbClr val="FFFF00"/>
            </a:solidFill>
            <a:ln w="25400">
              <a:noFill/>
            </a:ln>
          </c:spPr>
          <c:invertIfNegative val="0"/>
          <c:xVal>
            <c:numRef>
              <c:f>'Rel. prod. cf employment'!$B$60</c:f>
              <c:numCache>
                <c:formatCode>#,##0.0_ ;\-#,##0.0\ </c:formatCode>
                <c:ptCount val="1"/>
                <c:pt idx="0">
                  <c:v>0.20139347374985217</c:v>
                </c:pt>
              </c:numCache>
            </c:numRef>
          </c:xVal>
          <c:yVal>
            <c:numRef>
              <c:f>'Rel. prod. cf employment'!$C$60</c:f>
              <c:numCache>
                <c:formatCode>#,##0.0_ ;\-#,##0.0\ </c:formatCode>
                <c:ptCount val="1"/>
                <c:pt idx="0">
                  <c:v>1.8826542480458679</c:v>
                </c:pt>
              </c:numCache>
            </c:numRef>
          </c:yVal>
          <c:bubbleSize>
            <c:numRef>
              <c:f>'Rel. prod. cf employment'!$E$60</c:f>
              <c:numCache>
                <c:formatCode>#,##0_ ;\-#,##0\ </c:formatCode>
                <c:ptCount val="1"/>
                <c:pt idx="0">
                  <c:v>567</c:v>
                </c:pt>
              </c:numCache>
            </c:numRef>
          </c:bubbleSize>
          <c:bubble3D val="1"/>
        </c:ser>
        <c:dLbls>
          <c:showLegendKey val="0"/>
          <c:showVal val="0"/>
          <c:showCatName val="0"/>
          <c:showSerName val="0"/>
          <c:showPercent val="0"/>
          <c:showBubbleSize val="0"/>
        </c:dLbls>
        <c:bubbleScale val="100"/>
        <c:showNegBubbles val="0"/>
        <c:axId val="89182208"/>
        <c:axId val="89184128"/>
      </c:bubbleChart>
      <c:valAx>
        <c:axId val="8918220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89184128"/>
        <c:crosses val="autoZero"/>
        <c:crossBetween val="midCat"/>
      </c:valAx>
      <c:valAx>
        <c:axId val="89184128"/>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891822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26670</xdr:colOff>
      <xdr:row>12</xdr:row>
      <xdr:rowOff>129540</xdr:rowOff>
    </xdr:from>
    <xdr:ext cx="4572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4</xdr:col>
      <xdr:colOff>220980</xdr:colOff>
      <xdr:row>12</xdr:row>
      <xdr:rowOff>129540</xdr:rowOff>
    </xdr:from>
    <xdr:ext cx="416814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abSelected="1" workbookViewId="0">
      <selection activeCell="A5" sqref="A5"/>
    </sheetView>
  </sheetViews>
  <sheetFormatPr defaultRowHeight="12" x14ac:dyDescent="0.25"/>
  <cols>
    <col min="1" max="1" width="13.5703125" style="45" customWidth="1"/>
    <col min="2" max="2" width="14.42578125" style="45" customWidth="1"/>
    <col min="3" max="3" width="53.140625" style="45" customWidth="1"/>
    <col min="4" max="16384" width="9.140625" style="45"/>
  </cols>
  <sheetData>
    <row r="1" spans="1:3" ht="14.4" x14ac:dyDescent="0.25">
      <c r="A1" s="1" t="s">
        <v>35</v>
      </c>
      <c r="C1" s="46" t="s">
        <v>39</v>
      </c>
    </row>
    <row r="3" spans="1:3" s="47" customFormat="1" ht="19.2" customHeight="1" x14ac:dyDescent="0.25">
      <c r="A3" s="47" t="s">
        <v>36</v>
      </c>
      <c r="B3" s="47" t="s">
        <v>37</v>
      </c>
      <c r="C3" s="47" t="s">
        <v>38</v>
      </c>
    </row>
    <row r="4" spans="1:3" x14ac:dyDescent="0.25">
      <c r="A4" s="51" t="s">
        <v>40</v>
      </c>
      <c r="B4" s="52" t="s">
        <v>41</v>
      </c>
      <c r="C4" s="51"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1" sqref="A11:A13"/>
    </sheetView>
  </sheetViews>
  <sheetFormatPr defaultRowHeight="12" x14ac:dyDescent="0.25"/>
  <cols>
    <col min="1" max="1" width="19.85546875" customWidth="1"/>
    <col min="2" max="2" width="35.140625" bestFit="1" customWidth="1"/>
  </cols>
  <sheetData>
    <row r="1" spans="1:6" ht="14.4" x14ac:dyDescent="0.3">
      <c r="A1" s="32" t="s">
        <v>24</v>
      </c>
    </row>
    <row r="2" spans="1:6" s="33" customFormat="1" x14ac:dyDescent="0.25">
      <c r="A2" s="33" t="s">
        <v>1</v>
      </c>
      <c r="B2" s="34" t="s">
        <v>25</v>
      </c>
    </row>
    <row r="4" spans="1:6" x14ac:dyDescent="0.25">
      <c r="A4" s="35"/>
      <c r="B4" s="35"/>
      <c r="C4" s="36">
        <v>1991</v>
      </c>
      <c r="D4" s="36">
        <v>2000</v>
      </c>
      <c r="E4" s="36">
        <v>2005</v>
      </c>
      <c r="F4" s="36">
        <v>2009</v>
      </c>
    </row>
    <row r="5" spans="1:6" x14ac:dyDescent="0.25">
      <c r="A5" s="41" t="s">
        <v>30</v>
      </c>
      <c r="B5" s="41" t="s">
        <v>27</v>
      </c>
      <c r="C5" s="38">
        <v>41.669511937780698</v>
      </c>
      <c r="D5" s="38">
        <v>32.330750067007102</v>
      </c>
      <c r="E5" s="38">
        <v>22.382114795225402</v>
      </c>
      <c r="F5" s="38">
        <v>25.164819514436999</v>
      </c>
    </row>
    <row r="6" spans="1:6" x14ac:dyDescent="0.25">
      <c r="A6" s="41" t="s">
        <v>30</v>
      </c>
      <c r="B6" s="41" t="s">
        <v>28</v>
      </c>
      <c r="C6" s="38">
        <v>17.570494671229401</v>
      </c>
      <c r="D6" s="38">
        <v>22.6568614219278</v>
      </c>
      <c r="E6" s="38">
        <v>32.973193960341099</v>
      </c>
      <c r="F6" s="38">
        <v>35.094336992904402</v>
      </c>
    </row>
    <row r="7" spans="1:6" x14ac:dyDescent="0.25">
      <c r="A7" s="41" t="s">
        <v>30</v>
      </c>
      <c r="B7" s="41" t="s">
        <v>29</v>
      </c>
      <c r="C7" s="38">
        <v>40.759993390989997</v>
      </c>
      <c r="D7" s="38">
        <v>45.012388511065097</v>
      </c>
      <c r="E7" s="38">
        <v>44.644691244433503</v>
      </c>
      <c r="F7" s="38">
        <v>39.740843492658598</v>
      </c>
    </row>
    <row r="8" spans="1:6" x14ac:dyDescent="0.25">
      <c r="A8" s="37"/>
      <c r="B8" s="39" t="s">
        <v>26</v>
      </c>
      <c r="C8" s="40">
        <f>SUM(C5:C7)</f>
        <v>100.00000000000009</v>
      </c>
      <c r="D8" s="40">
        <f>SUM(D5:D7)</f>
        <v>100</v>
      </c>
      <c r="E8" s="40">
        <f>SUM(E5:E7)</f>
        <v>100</v>
      </c>
      <c r="F8" s="40">
        <f>SUM(F5:F7)</f>
        <v>100</v>
      </c>
    </row>
    <row r="9" spans="1:6" s="33" customFormat="1" x14ac:dyDescent="0.25">
      <c r="A9" s="42" t="s">
        <v>30</v>
      </c>
      <c r="B9" s="42" t="s">
        <v>31</v>
      </c>
      <c r="C9" s="43">
        <v>7.3990399546107897</v>
      </c>
      <c r="D9" s="43">
        <v>10.019384668117899</v>
      </c>
      <c r="E9" s="43">
        <v>20.022444307660798</v>
      </c>
      <c r="F9" s="43">
        <v>25.096543963617499</v>
      </c>
    </row>
    <row r="11" spans="1:6" x14ac:dyDescent="0.25">
      <c r="A11" s="44" t="s">
        <v>32</v>
      </c>
    </row>
    <row r="12" spans="1:6" x14ac:dyDescent="0.25">
      <c r="A12" s="44" t="s">
        <v>33</v>
      </c>
    </row>
    <row r="13" spans="1:6" x14ac:dyDescent="0.25">
      <c r="A13" s="44" t="s">
        <v>34</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48" t="s">
        <v>5</v>
      </c>
      <c r="C4" s="48"/>
      <c r="D4" s="48"/>
      <c r="E4" s="48"/>
      <c r="F4" s="48"/>
      <c r="G4" s="48"/>
      <c r="H4" s="48"/>
      <c r="I4" s="48"/>
      <c r="J4" s="48"/>
      <c r="K4" s="8"/>
      <c r="L4" s="8"/>
      <c r="M4" s="8"/>
      <c r="N4" s="8"/>
      <c r="O4" s="8"/>
      <c r="P4" s="8"/>
      <c r="Q4" s="8"/>
      <c r="R4" s="8"/>
      <c r="S4" s="8"/>
      <c r="T4" s="8"/>
    </row>
    <row r="5" spans="1:20" s="9" customFormat="1" x14ac:dyDescent="0.25">
      <c r="C5" s="49" t="s">
        <v>6</v>
      </c>
      <c r="D5" s="49"/>
      <c r="E5" s="49"/>
      <c r="F5" s="10"/>
      <c r="G5" s="50" t="s">
        <v>7</v>
      </c>
      <c r="H5" s="50"/>
      <c r="I5" s="50"/>
      <c r="J5" s="11"/>
    </row>
    <row r="6" spans="1:20" s="12" customFormat="1" x14ac:dyDescent="0.25">
      <c r="C6" s="13" t="s">
        <v>8</v>
      </c>
      <c r="D6" s="12" t="s">
        <v>9</v>
      </c>
      <c r="E6" s="12" t="s">
        <v>10</v>
      </c>
      <c r="F6" s="14" t="s">
        <v>11</v>
      </c>
      <c r="G6" s="13" t="s">
        <v>8</v>
      </c>
      <c r="H6" s="12" t="s">
        <v>9</v>
      </c>
      <c r="I6" s="12" t="s">
        <v>10</v>
      </c>
      <c r="J6" s="14" t="s">
        <v>11</v>
      </c>
    </row>
    <row r="7" spans="1:20" x14ac:dyDescent="0.25">
      <c r="A7" s="15">
        <v>1991</v>
      </c>
      <c r="B7" s="16" t="s">
        <v>23</v>
      </c>
      <c r="C7" s="17">
        <v>74.268974304199219</v>
      </c>
      <c r="D7" s="17">
        <v>6.6184368133544922</v>
      </c>
      <c r="E7" s="17">
        <v>19.112581253051758</v>
      </c>
      <c r="F7" s="18">
        <v>99.999992370605469</v>
      </c>
      <c r="G7" s="17">
        <v>77.636932373046875</v>
      </c>
      <c r="H7" s="17">
        <v>3.1629688739776611</v>
      </c>
      <c r="I7" s="17">
        <v>19.200094223022461</v>
      </c>
      <c r="J7" s="19">
        <f>SUM(G7:I7)</f>
        <v>99.999995470046997</v>
      </c>
    </row>
    <row r="8" spans="1:20" x14ac:dyDescent="0.25">
      <c r="A8" s="15">
        <v>2000</v>
      </c>
      <c r="B8" s="16" t="s">
        <v>23</v>
      </c>
      <c r="C8" s="17">
        <v>84.236106872558594</v>
      </c>
      <c r="D8" s="17">
        <v>3.2639641761779785</v>
      </c>
      <c r="E8" s="17">
        <v>12.49992561340332</v>
      </c>
      <c r="F8" s="18">
        <v>99.999996662139893</v>
      </c>
      <c r="G8" s="17">
        <v>83.280815124511719</v>
      </c>
      <c r="H8" s="17">
        <v>1.3001974821090698</v>
      </c>
      <c r="I8" s="17">
        <v>15.418984413146973</v>
      </c>
      <c r="J8" s="19">
        <f t="shared" ref="J8:J11" si="0">SUM(G8:I8)</f>
        <v>99.999997019767761</v>
      </c>
    </row>
    <row r="9" spans="1:20" x14ac:dyDescent="0.25">
      <c r="A9" s="15">
        <v>2005</v>
      </c>
      <c r="B9" s="16" t="s">
        <v>23</v>
      </c>
      <c r="C9" s="17">
        <v>84.046981811523438</v>
      </c>
      <c r="D9" s="17">
        <v>3.4556682109832764</v>
      </c>
      <c r="E9" s="17">
        <v>12.497341156005859</v>
      </c>
      <c r="F9" s="18">
        <v>99.999991178512573</v>
      </c>
      <c r="G9" s="17">
        <v>82.093025207519531</v>
      </c>
      <c r="H9" s="17">
        <v>1.2859714031219482</v>
      </c>
      <c r="I9" s="17">
        <v>16.621004104614258</v>
      </c>
      <c r="J9" s="19">
        <f t="shared" si="0"/>
        <v>100.00000071525574</v>
      </c>
    </row>
    <row r="10" spans="1:20" x14ac:dyDescent="0.25">
      <c r="A10" s="15">
        <v>2010</v>
      </c>
      <c r="B10" s="16" t="s">
        <v>23</v>
      </c>
      <c r="C10" s="17">
        <v>83.087516784667969</v>
      </c>
      <c r="D10" s="17">
        <v>3.5417177677154541</v>
      </c>
      <c r="E10" s="17">
        <v>13.370758056640625</v>
      </c>
      <c r="F10" s="18">
        <v>99.999992609024048</v>
      </c>
      <c r="G10" s="17">
        <v>80.17218017578125</v>
      </c>
      <c r="H10" s="17">
        <v>1.289030909538269</v>
      </c>
      <c r="I10" s="17">
        <v>18.538782119750977</v>
      </c>
      <c r="J10" s="19">
        <f t="shared" si="0"/>
        <v>99.999993205070496</v>
      </c>
    </row>
    <row r="11" spans="1:20" x14ac:dyDescent="0.25">
      <c r="A11" s="15">
        <v>2012</v>
      </c>
      <c r="B11" s="16" t="s">
        <v>23</v>
      </c>
      <c r="C11" s="17">
        <v>82.393653869628906</v>
      </c>
      <c r="D11" s="17">
        <v>3.661604642868042</v>
      </c>
      <c r="E11" s="17">
        <v>13.944732666015625</v>
      </c>
      <c r="F11" s="18">
        <v>99.999991178512573</v>
      </c>
      <c r="G11" s="17">
        <v>79.099273681640625</v>
      </c>
      <c r="H11" s="17">
        <v>1.3253864049911499</v>
      </c>
      <c r="I11" s="17">
        <v>19.575338363647461</v>
      </c>
      <c r="J11" s="19">
        <f t="shared" si="0"/>
        <v>99.999998450279236</v>
      </c>
    </row>
    <row r="30" spans="1:10" ht="14.4" x14ac:dyDescent="0.25">
      <c r="A30" s="1" t="s">
        <v>12</v>
      </c>
    </row>
    <row r="31" spans="1:10" x14ac:dyDescent="0.25">
      <c r="A31" s="4" t="s">
        <v>1</v>
      </c>
      <c r="B31" s="5" t="s">
        <v>13</v>
      </c>
    </row>
    <row r="32" spans="1:10" s="4" customFormat="1" x14ac:dyDescent="0.25">
      <c r="B32" s="20" t="s">
        <v>3</v>
      </c>
      <c r="F32" s="3"/>
      <c r="J32" s="3"/>
    </row>
    <row r="33" spans="1:8" ht="60" x14ac:dyDescent="0.25">
      <c r="A33" s="21" t="s">
        <v>14</v>
      </c>
      <c r="B33" s="21" t="s">
        <v>15</v>
      </c>
      <c r="C33" s="22" t="s">
        <v>16</v>
      </c>
      <c r="D33" s="23" t="s">
        <v>17</v>
      </c>
      <c r="E33" s="23" t="s">
        <v>18</v>
      </c>
      <c r="F33" s="22" t="s">
        <v>19</v>
      </c>
      <c r="G33" s="22" t="s">
        <v>20</v>
      </c>
      <c r="H33" s="24" t="s">
        <v>21</v>
      </c>
    </row>
    <row r="34" spans="1:8" x14ac:dyDescent="0.25">
      <c r="A34" s="25"/>
      <c r="B34" s="25"/>
      <c r="C34" s="26" t="s">
        <v>22</v>
      </c>
      <c r="D34" s="26" t="s">
        <v>22</v>
      </c>
      <c r="E34" s="26" t="s">
        <v>22</v>
      </c>
      <c r="F34" s="26" t="s">
        <v>22</v>
      </c>
      <c r="G34" s="26" t="s">
        <v>22</v>
      </c>
      <c r="H34" s="26" t="s">
        <v>22</v>
      </c>
    </row>
    <row r="35" spans="1:8" x14ac:dyDescent="0.25">
      <c r="A35" s="27"/>
      <c r="B35" s="27"/>
      <c r="C35" s="28"/>
      <c r="D35" s="28"/>
      <c r="E35" s="28"/>
      <c r="F35" s="28"/>
      <c r="G35" s="28"/>
      <c r="H35" s="28"/>
    </row>
    <row r="36" spans="1:8" x14ac:dyDescent="0.25">
      <c r="A36" s="29">
        <v>1991</v>
      </c>
      <c r="B36" s="30" t="s">
        <v>23</v>
      </c>
      <c r="C36" s="31">
        <v>0.50438481848393668</v>
      </c>
      <c r="D36" s="31">
        <v>0.49561518151606343</v>
      </c>
      <c r="E36" s="31">
        <v>0.6900254675713865</v>
      </c>
      <c r="F36" s="31">
        <v>0.30997468911356119</v>
      </c>
      <c r="G36" s="31">
        <v>0.51432652646895982</v>
      </c>
      <c r="H36" s="31">
        <v>0.48567347353104023</v>
      </c>
    </row>
    <row r="37" spans="1:8" x14ac:dyDescent="0.25">
      <c r="A37" s="29">
        <v>2000</v>
      </c>
      <c r="B37" s="30" t="s">
        <v>23</v>
      </c>
      <c r="C37" s="31">
        <v>0.50571723123292966</v>
      </c>
      <c r="D37" s="31">
        <v>0.49428255398966914</v>
      </c>
      <c r="E37" s="31">
        <v>0.71745874470670112</v>
      </c>
      <c r="F37" s="31">
        <v>0.28254125529329888</v>
      </c>
      <c r="G37" s="31">
        <v>0.45055904390854473</v>
      </c>
      <c r="H37" s="31">
        <v>0.54944095609145516</v>
      </c>
    </row>
    <row r="38" spans="1:8" x14ac:dyDescent="0.25">
      <c r="A38" s="29">
        <v>2005</v>
      </c>
      <c r="B38" s="30" t="s">
        <v>23</v>
      </c>
      <c r="C38" s="31">
        <v>0.50716448814546033</v>
      </c>
      <c r="D38" s="31">
        <v>0.49283551185453967</v>
      </c>
      <c r="E38" s="31">
        <v>0.72980598481871473</v>
      </c>
      <c r="F38" s="31">
        <v>0.27019401518128533</v>
      </c>
      <c r="G38" s="31">
        <v>0.43045026656294383</v>
      </c>
      <c r="H38" s="31">
        <v>0.56954973343705606</v>
      </c>
    </row>
    <row r="39" spans="1:8" x14ac:dyDescent="0.25">
      <c r="A39" s="29">
        <v>2010</v>
      </c>
      <c r="B39" s="30" t="s">
        <v>23</v>
      </c>
      <c r="C39" s="31">
        <v>0.51206456880849194</v>
      </c>
      <c r="D39" s="31">
        <v>0.4879353765740081</v>
      </c>
      <c r="E39" s="31">
        <v>0.73560917552305416</v>
      </c>
      <c r="F39" s="31">
        <v>0.26439064040986587</v>
      </c>
      <c r="G39" s="31">
        <v>0.42207907380374621</v>
      </c>
      <c r="H39" s="31">
        <v>0.57792120595299967</v>
      </c>
    </row>
    <row r="40" spans="1:8" x14ac:dyDescent="0.25">
      <c r="A40" s="29">
        <v>2012</v>
      </c>
      <c r="B40" s="30" t="s">
        <v>23</v>
      </c>
      <c r="C40" s="31">
        <v>0.5140875332900976</v>
      </c>
      <c r="D40" s="31">
        <v>0.48591251863440638</v>
      </c>
      <c r="E40" s="31">
        <v>0.7372566367232859</v>
      </c>
      <c r="F40" s="31">
        <v>0.26274353083900115</v>
      </c>
      <c r="G40" s="31">
        <v>0.41979669081430904</v>
      </c>
      <c r="H40" s="31">
        <v>0.58020330918569107</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2" x14ac:dyDescent="0.25"/>
  <cols>
    <col min="1" max="1" width="10.42578125" style="53" customWidth="1"/>
    <col min="2" max="2" width="42.5703125" style="53" customWidth="1"/>
    <col min="3" max="3" width="4" style="53" customWidth="1"/>
    <col min="4" max="4" width="11.5703125" style="53" bestFit="1" customWidth="1"/>
    <col min="5" max="5" width="11.5703125" style="55" bestFit="1" customWidth="1"/>
    <col min="6" max="6" width="10.85546875" style="53" customWidth="1"/>
    <col min="7" max="9" width="11.5703125" style="53" bestFit="1" customWidth="1"/>
    <col min="10" max="11" width="8.5703125" style="53" customWidth="1"/>
    <col min="12" max="12" width="8.5703125" style="54" customWidth="1"/>
    <col min="13" max="15" width="8.5703125" style="53" customWidth="1"/>
    <col min="16" max="16384" width="9.140625" style="53"/>
  </cols>
  <sheetData>
    <row r="1" spans="1:15" ht="14.4" x14ac:dyDescent="0.25">
      <c r="A1" s="179" t="s">
        <v>95</v>
      </c>
      <c r="B1" s="178"/>
      <c r="C1" s="178"/>
    </row>
    <row r="2" spans="1:15" s="55" customFormat="1" x14ac:dyDescent="0.25">
      <c r="A2" s="55" t="s">
        <v>94</v>
      </c>
      <c r="B2" s="177" t="s">
        <v>93</v>
      </c>
      <c r="C2" s="177"/>
      <c r="L2" s="54"/>
    </row>
    <row r="3" spans="1:15" s="55" customFormat="1" x14ac:dyDescent="0.25">
      <c r="B3" s="177" t="s">
        <v>92</v>
      </c>
      <c r="C3" s="177"/>
      <c r="L3" s="54"/>
    </row>
    <row r="4" spans="1:15" s="59" customFormat="1" x14ac:dyDescent="0.25">
      <c r="A4" s="171" t="s">
        <v>91</v>
      </c>
      <c r="B4" s="173" t="s">
        <v>90</v>
      </c>
      <c r="C4" s="171"/>
      <c r="L4" s="57"/>
    </row>
    <row r="5" spans="1:15" s="59" customFormat="1" x14ac:dyDescent="0.25">
      <c r="A5" s="60" t="s">
        <v>79</v>
      </c>
      <c r="B5" s="171" t="s">
        <v>89</v>
      </c>
      <c r="C5" s="171"/>
      <c r="L5" s="57"/>
    </row>
    <row r="6" spans="1:15" s="59" customFormat="1" x14ac:dyDescent="0.25">
      <c r="A6" s="60" t="s">
        <v>77</v>
      </c>
      <c r="B6" s="171" t="s">
        <v>88</v>
      </c>
      <c r="C6" s="171"/>
      <c r="L6" s="57"/>
    </row>
    <row r="7" spans="1:15" s="59" customFormat="1" x14ac:dyDescent="0.25">
      <c r="B7" s="176" t="s">
        <v>87</v>
      </c>
      <c r="C7" s="175" t="s">
        <v>86</v>
      </c>
      <c r="L7" s="57"/>
    </row>
    <row r="8" spans="1:15" s="59" customFormat="1" x14ac:dyDescent="0.25">
      <c r="B8" s="176" t="s">
        <v>85</v>
      </c>
      <c r="C8" s="175" t="s">
        <v>84</v>
      </c>
      <c r="L8" s="57"/>
    </row>
    <row r="9" spans="1:15" s="59" customFormat="1" x14ac:dyDescent="0.25">
      <c r="B9" s="176" t="s">
        <v>83</v>
      </c>
      <c r="C9" s="172" t="s">
        <v>82</v>
      </c>
      <c r="L9" s="57"/>
    </row>
    <row r="10" spans="1:15" s="59" customFormat="1" ht="11.4" customHeight="1" x14ac:dyDescent="0.25">
      <c r="A10" s="60" t="s">
        <v>75</v>
      </c>
      <c r="B10" s="172" t="s">
        <v>81</v>
      </c>
      <c r="C10" s="175"/>
      <c r="L10" s="57"/>
    </row>
    <row r="11" spans="1:15" s="59" customFormat="1" x14ac:dyDescent="0.25">
      <c r="A11" s="174">
        <v>2</v>
      </c>
      <c r="B11" s="173" t="s">
        <v>80</v>
      </c>
      <c r="C11" s="171"/>
      <c r="L11" s="57"/>
    </row>
    <row r="12" spans="1:15" s="59" customFormat="1" x14ac:dyDescent="0.25">
      <c r="A12" s="60" t="s">
        <v>79</v>
      </c>
      <c r="B12" s="171" t="s">
        <v>78</v>
      </c>
      <c r="C12" s="171"/>
      <c r="L12" s="57"/>
    </row>
    <row r="13" spans="1:15" s="59" customFormat="1" x14ac:dyDescent="0.25">
      <c r="A13" s="60" t="s">
        <v>77</v>
      </c>
      <c r="B13" s="171" t="s">
        <v>76</v>
      </c>
      <c r="C13" s="171"/>
      <c r="L13" s="57"/>
    </row>
    <row r="14" spans="1:15" s="59" customFormat="1" x14ac:dyDescent="0.25">
      <c r="A14" s="60" t="s">
        <v>75</v>
      </c>
      <c r="B14" s="172" t="s">
        <v>74</v>
      </c>
      <c r="C14" s="171"/>
      <c r="L14" s="57"/>
    </row>
    <row r="15" spans="1:15" s="93" customFormat="1" ht="14.4" customHeight="1" x14ac:dyDescent="0.25">
      <c r="A15" s="100" t="s">
        <v>60</v>
      </c>
      <c r="B15" s="99"/>
      <c r="C15" s="170"/>
      <c r="D15" s="169" t="s">
        <v>73</v>
      </c>
      <c r="E15" s="168"/>
      <c r="F15" s="168"/>
      <c r="G15" s="168"/>
      <c r="H15" s="168"/>
      <c r="I15" s="167"/>
      <c r="J15" s="166" t="s">
        <v>72</v>
      </c>
      <c r="K15" s="165"/>
      <c r="L15" s="165"/>
      <c r="M15" s="165"/>
      <c r="N15" s="165"/>
      <c r="O15" s="164"/>
    </row>
    <row r="16" spans="1:15" ht="15.6" customHeight="1" x14ac:dyDescent="0.25">
      <c r="A16" s="92"/>
      <c r="B16" s="91"/>
      <c r="C16" s="120"/>
      <c r="D16" s="157" t="s">
        <v>69</v>
      </c>
      <c r="E16" s="156"/>
      <c r="F16" s="156"/>
      <c r="G16" s="156"/>
      <c r="H16" s="156"/>
      <c r="I16" s="155"/>
      <c r="J16" s="137" t="s">
        <v>57</v>
      </c>
      <c r="K16" s="136"/>
      <c r="L16" s="136"/>
      <c r="M16" s="136"/>
      <c r="N16" s="136"/>
      <c r="O16" s="135"/>
    </row>
    <row r="17" spans="1:15" s="161" customFormat="1" x14ac:dyDescent="0.25">
      <c r="A17" s="88"/>
      <c r="B17" s="87"/>
      <c r="C17" s="86"/>
      <c r="D17" s="163">
        <v>1975</v>
      </c>
      <c r="E17" s="163">
        <v>1991</v>
      </c>
      <c r="F17" s="163">
        <v>2000</v>
      </c>
      <c r="G17" s="163">
        <v>2005</v>
      </c>
      <c r="H17" s="163">
        <v>2010</v>
      </c>
      <c r="I17" s="163">
        <v>2013</v>
      </c>
      <c r="J17" s="162">
        <v>1975</v>
      </c>
      <c r="K17" s="162">
        <v>1991</v>
      </c>
      <c r="L17" s="162">
        <v>2000</v>
      </c>
      <c r="M17" s="162">
        <v>2005</v>
      </c>
      <c r="N17" s="162">
        <v>2010</v>
      </c>
      <c r="O17" s="162">
        <v>2013</v>
      </c>
    </row>
    <row r="18" spans="1:15" x14ac:dyDescent="0.25">
      <c r="A18" s="83" t="s">
        <v>8</v>
      </c>
      <c r="B18" s="81"/>
      <c r="C18" s="80">
        <v>1</v>
      </c>
      <c r="D18" s="148">
        <v>1796407.1856287401</v>
      </c>
      <c r="E18" s="148">
        <v>5871516.4922315599</v>
      </c>
      <c r="F18" s="148">
        <v>953310.99361583905</v>
      </c>
      <c r="G18" s="148">
        <v>2581935.6889604502</v>
      </c>
      <c r="H18" s="148">
        <v>4621191.9709217995</v>
      </c>
      <c r="I18" s="148">
        <v>6311095.4597084196</v>
      </c>
      <c r="J18" s="152">
        <f>(+D18/D$27)*100</f>
        <v>18.75</v>
      </c>
      <c r="K18" s="152">
        <f>(+E18/E$27)*100</f>
        <v>41.723666210670331</v>
      </c>
      <c r="L18" s="152">
        <f>(+F18/F$27)*100</f>
        <v>32.28799263908482</v>
      </c>
      <c r="M18" s="152">
        <f>(+G18/G$27)*100</f>
        <v>22.298762597270059</v>
      </c>
      <c r="N18" s="152">
        <f>(+H18/H$27)*100</f>
        <v>22.439364296625836</v>
      </c>
      <c r="O18" s="152">
        <f>(+I18/I$27)*100</f>
        <v>20.785084609820924</v>
      </c>
    </row>
    <row r="19" spans="1:15" x14ac:dyDescent="0.25">
      <c r="A19" s="82" t="s">
        <v>51</v>
      </c>
      <c r="B19" s="81"/>
      <c r="C19" s="80">
        <v>2</v>
      </c>
      <c r="D19" s="148">
        <v>1197604.7904191599</v>
      </c>
      <c r="E19" s="148">
        <v>1058798.0559761799</v>
      </c>
      <c r="F19" s="148">
        <v>285698.996427821</v>
      </c>
      <c r="G19" s="148">
        <v>1038387.1792558302</v>
      </c>
      <c r="H19" s="148">
        <v>3974441.4512000601</v>
      </c>
      <c r="I19" s="148">
        <v>6887529.6468153792</v>
      </c>
      <c r="J19" s="152">
        <f>(+D19/D$27)*100</f>
        <v>12.499999999999996</v>
      </c>
      <c r="K19" s="152">
        <f>(+E19/E$27)*100</f>
        <v>7.5239398084815141</v>
      </c>
      <c r="L19" s="152">
        <f>(+F19/F$27)*100</f>
        <v>9.6764299954907589</v>
      </c>
      <c r="M19" s="152">
        <f>(+G19/G$27)*100</f>
        <v>8.9679806097716277</v>
      </c>
      <c r="N19" s="152">
        <f>(+H19/H$27)*100</f>
        <v>19.298903867284846</v>
      </c>
      <c r="O19" s="152">
        <f>(+I19/I$27)*100</f>
        <v>22.683524179861124</v>
      </c>
    </row>
    <row r="20" spans="1:15" x14ac:dyDescent="0.25">
      <c r="A20" s="82" t="s">
        <v>50</v>
      </c>
      <c r="B20" s="81"/>
      <c r="C20" s="80">
        <v>3</v>
      </c>
      <c r="D20" s="148">
        <v>1197604.7904191599</v>
      </c>
      <c r="E20" s="148">
        <v>1039547.18223116</v>
      </c>
      <c r="F20" s="148">
        <v>295433.58980608097</v>
      </c>
      <c r="G20" s="148">
        <v>2309730.9620268997</v>
      </c>
      <c r="H20" s="148">
        <v>3498347.4092885</v>
      </c>
      <c r="I20" s="148">
        <v>5026566.9948519198</v>
      </c>
      <c r="J20" s="152">
        <f>(+D20/D$27)*100</f>
        <v>12.499999999999996</v>
      </c>
      <c r="K20" s="152">
        <f>(+E20/E$27)*100</f>
        <v>7.3871409028727699</v>
      </c>
      <c r="L20" s="152">
        <f>(+F20/F$27)*100</f>
        <v>10.006134028536245</v>
      </c>
      <c r="M20" s="152">
        <f>(+G20/G$27)*100</f>
        <v>19.947879649372226</v>
      </c>
      <c r="N20" s="152">
        <f>(+H20/H$27)*100</f>
        <v>16.987109050464991</v>
      </c>
      <c r="O20" s="152">
        <f>(+I20/I$27)*100</f>
        <v>16.554593564927227</v>
      </c>
    </row>
    <row r="21" spans="1:15" x14ac:dyDescent="0.25">
      <c r="A21" s="82" t="s">
        <v>49</v>
      </c>
      <c r="B21" s="81"/>
      <c r="C21" s="80">
        <v>4</v>
      </c>
      <c r="D21" s="148">
        <v>598802.39520958101</v>
      </c>
      <c r="E21" s="148">
        <v>365766.60115540802</v>
      </c>
      <c r="F21" s="148">
        <v>86932.1827481332</v>
      </c>
      <c r="G21" s="148">
        <v>455573.64763530699</v>
      </c>
      <c r="H21" s="148">
        <v>870833.73444014206</v>
      </c>
      <c r="I21" s="148">
        <v>1574811.2410873</v>
      </c>
      <c r="J21" s="152">
        <f>(+D21/D$27)*100</f>
        <v>6.2500000000000098</v>
      </c>
      <c r="K21" s="152">
        <f>(+E21/E$27)*100</f>
        <v>2.5991792065663439</v>
      </c>
      <c r="L21" s="152">
        <f>(+F21/F$27)*100</f>
        <v>2.9443336911757032</v>
      </c>
      <c r="M21" s="152">
        <f>(+G21/G$27)*100</f>
        <v>3.9345397554352806</v>
      </c>
      <c r="N21" s="152">
        <f>(+H21/H$27)*100</f>
        <v>4.228553051215397</v>
      </c>
      <c r="O21" s="152">
        <f>(+I21/I$27)*100</f>
        <v>5.1865139894443804</v>
      </c>
    </row>
    <row r="22" spans="1:15" x14ac:dyDescent="0.25">
      <c r="A22" s="82" t="s">
        <v>48</v>
      </c>
      <c r="B22" s="81"/>
      <c r="C22" s="80">
        <v>5</v>
      </c>
      <c r="D22" s="148">
        <v>1796407.1856287401</v>
      </c>
      <c r="E22" s="148">
        <v>2271603.1019125399</v>
      </c>
      <c r="F22" s="148">
        <v>519555.62345054501</v>
      </c>
      <c r="G22" s="148">
        <v>1628164.0876118701</v>
      </c>
      <c r="H22" s="148">
        <v>2296025.0572132003</v>
      </c>
      <c r="I22" s="148">
        <v>3382066.1434410498</v>
      </c>
      <c r="J22" s="152">
        <f>(+D22/D$27)*100</f>
        <v>18.75</v>
      </c>
      <c r="K22" s="152">
        <f>(+E22/E$27)*100</f>
        <v>16.142270861833126</v>
      </c>
      <c r="L22" s="152">
        <f>(+F22/F$27)*100</f>
        <v>17.596994325994729</v>
      </c>
      <c r="M22" s="152">
        <f>(+G22/G$27)*100</f>
        <v>14.061560330217052</v>
      </c>
      <c r="N22" s="152">
        <f>(+H22/H$27)*100</f>
        <v>11.148929327580195</v>
      </c>
      <c r="O22" s="152">
        <f>(+I22/I$27)*100</f>
        <v>11.138562456585115</v>
      </c>
    </row>
    <row r="23" spans="1:15" x14ac:dyDescent="0.25">
      <c r="A23" s="82" t="s">
        <v>47</v>
      </c>
      <c r="B23" s="81"/>
      <c r="C23" s="80">
        <v>6</v>
      </c>
      <c r="D23" s="148">
        <v>598802.39520958101</v>
      </c>
      <c r="E23" s="148">
        <v>2194599.6069324496</v>
      </c>
      <c r="F23" s="148">
        <v>544005.29984628106</v>
      </c>
      <c r="G23" s="148">
        <v>1654118.4918078599</v>
      </c>
      <c r="H23" s="148">
        <v>2309271.3556202003</v>
      </c>
      <c r="I23" s="148">
        <v>3245513.6464575701</v>
      </c>
      <c r="J23" s="152">
        <f>(+D23/D$27)*100</f>
        <v>6.2500000000000098</v>
      </c>
      <c r="K23" s="152">
        <f>(+E23/E$27)*100</f>
        <v>15.595075239398074</v>
      </c>
      <c r="L23" s="152">
        <f>(+F23/F$27)*100</f>
        <v>18.425088176564184</v>
      </c>
      <c r="M23" s="152">
        <f>(+G23/G$27)*100</f>
        <v>14.285714285714288</v>
      </c>
      <c r="N23" s="152">
        <f>(+H23/H$27)*100</f>
        <v>11.213250073700856</v>
      </c>
      <c r="O23" s="152">
        <f>(+I23/I$27)*100</f>
        <v>10.688837805515572</v>
      </c>
    </row>
    <row r="24" spans="1:15" x14ac:dyDescent="0.25">
      <c r="A24" s="82" t="s">
        <v>46</v>
      </c>
      <c r="B24" s="81"/>
      <c r="C24" s="80">
        <v>7</v>
      </c>
      <c r="D24" s="148">
        <v>2395209.5808383198</v>
      </c>
      <c r="E24" s="148">
        <v>1270557.6671714201</v>
      </c>
      <c r="F24" s="148">
        <v>267588.12502169597</v>
      </c>
      <c r="G24" s="148">
        <v>1910919.3853568002</v>
      </c>
      <c r="H24" s="148">
        <v>3024019.5404978702</v>
      </c>
      <c r="I24" s="148">
        <v>3935995.2613795903</v>
      </c>
      <c r="J24" s="152">
        <f>(+D24/D$27)*100</f>
        <v>24.999999999999993</v>
      </c>
      <c r="K24" s="152">
        <f>(+E24/E$27)*100</f>
        <v>9.028727770177845</v>
      </c>
      <c r="L24" s="152">
        <f>(+F24/F$27)*100</f>
        <v>9.0630271431535476</v>
      </c>
      <c r="M24" s="152">
        <f>(+G24/G$27)*100</f>
        <v>16.503562772219464</v>
      </c>
      <c r="N24" s="152">
        <f>(+H24/H$27)*100</f>
        <v>14.683890333127877</v>
      </c>
      <c r="O24" s="152">
        <f>(+I24/I$27)*100</f>
        <v>12.962883393845658</v>
      </c>
    </row>
    <row r="25" spans="1:15" s="146" customFormat="1" x14ac:dyDescent="0.25">
      <c r="A25" s="151" t="s">
        <v>68</v>
      </c>
      <c r="B25" s="150"/>
      <c r="C25" s="149"/>
      <c r="D25" s="148">
        <v>9580838.3233532906</v>
      </c>
      <c r="E25" s="148">
        <v>14072388.7076107</v>
      </c>
      <c r="F25" s="148">
        <v>2952524.8108973997</v>
      </c>
      <c r="G25" s="148">
        <v>11578829.442655001</v>
      </c>
      <c r="H25" s="148">
        <v>20594130.519181799</v>
      </c>
      <c r="I25" s="148">
        <v>30363578.393741198</v>
      </c>
      <c r="J25" s="147">
        <f>(+D25/D$27)*100</f>
        <v>100.00000000000009</v>
      </c>
      <c r="K25" s="147">
        <f>(+E25/E$27)*100</f>
        <v>99.999999999999872</v>
      </c>
      <c r="L25" s="147">
        <f>(+F25/F$27)*100</f>
        <v>99.999999999356575</v>
      </c>
      <c r="M25" s="147">
        <f>(+G25/G$27)*100</f>
        <v>99.999999999999858</v>
      </c>
      <c r="N25" s="147">
        <f>(+H25/H$27)*100</f>
        <v>100.00000000000013</v>
      </c>
      <c r="O25" s="147">
        <f>(+I25/I$27)*100</f>
        <v>99.999999999999901</v>
      </c>
    </row>
    <row r="26" spans="1:15" s="158" customFormat="1" x14ac:dyDescent="0.25">
      <c r="A26" s="75" t="s">
        <v>45</v>
      </c>
      <c r="B26" s="74"/>
      <c r="C26" s="73"/>
      <c r="D26" s="160"/>
      <c r="E26" s="160"/>
      <c r="F26" s="160"/>
      <c r="G26" s="160"/>
      <c r="H26" s="160"/>
      <c r="I26" s="160"/>
      <c r="J26" s="159"/>
      <c r="K26" s="159"/>
      <c r="L26" s="159"/>
      <c r="M26" s="159"/>
      <c r="N26" s="159"/>
      <c r="O26" s="159"/>
    </row>
    <row r="27" spans="1:15" s="158" customFormat="1" x14ac:dyDescent="0.25">
      <c r="A27" s="68" t="s">
        <v>44</v>
      </c>
      <c r="B27" s="67"/>
      <c r="C27" s="66"/>
      <c r="D27" s="126">
        <f>SUM(D18:D24)</f>
        <v>9580838.3233532812</v>
      </c>
      <c r="E27" s="126">
        <f>SUM(E18:E24)</f>
        <v>14072388.707610717</v>
      </c>
      <c r="F27" s="126">
        <f>SUM(F18:F24)</f>
        <v>2952524.8109163968</v>
      </c>
      <c r="G27" s="126">
        <f>SUM(G18:G24)</f>
        <v>11578829.442655018</v>
      </c>
      <c r="H27" s="126">
        <f>SUM(H18:H24)</f>
        <v>20594130.519181773</v>
      </c>
      <c r="I27" s="126">
        <f>SUM(I18:I24)</f>
        <v>30363578.393741228</v>
      </c>
      <c r="J27" s="145">
        <f>SUM(J18:J24)</f>
        <v>100</v>
      </c>
      <c r="K27" s="145">
        <f>SUM(K18:K24)</f>
        <v>100</v>
      </c>
      <c r="L27" s="145">
        <f>SUM(L18:L24)</f>
        <v>99.999999999999986</v>
      </c>
      <c r="M27" s="145">
        <f>SUM(M18:M24)</f>
        <v>100</v>
      </c>
      <c r="N27" s="145">
        <f>SUM(N18:N24)</f>
        <v>99.999999999999986</v>
      </c>
      <c r="O27" s="145">
        <f>SUM(O18:O24)</f>
        <v>100.00000000000001</v>
      </c>
    </row>
    <row r="29" spans="1:15" s="93" customFormat="1" ht="14.4" x14ac:dyDescent="0.25">
      <c r="A29" s="100" t="s">
        <v>60</v>
      </c>
      <c r="B29" s="99"/>
      <c r="C29" s="98"/>
      <c r="D29" s="144" t="s">
        <v>71</v>
      </c>
      <c r="E29" s="143"/>
      <c r="F29" s="143"/>
      <c r="G29" s="143"/>
      <c r="H29" s="143"/>
      <c r="I29" s="143"/>
      <c r="J29" s="142" t="s">
        <v>70</v>
      </c>
      <c r="K29" s="141"/>
      <c r="L29" s="141"/>
      <c r="M29" s="141"/>
      <c r="N29" s="141"/>
      <c r="O29" s="141"/>
    </row>
    <row r="30" spans="1:15" x14ac:dyDescent="0.25">
      <c r="A30" s="92"/>
      <c r="B30" s="91"/>
      <c r="C30" s="120"/>
      <c r="D30" s="157" t="s">
        <v>69</v>
      </c>
      <c r="E30" s="156"/>
      <c r="F30" s="156"/>
      <c r="G30" s="156"/>
      <c r="H30" s="156"/>
      <c r="I30" s="155"/>
      <c r="J30" s="137" t="s">
        <v>57</v>
      </c>
      <c r="K30" s="136"/>
      <c r="L30" s="136"/>
      <c r="M30" s="136"/>
      <c r="N30" s="136"/>
      <c r="O30" s="135"/>
    </row>
    <row r="31" spans="1:15" x14ac:dyDescent="0.25">
      <c r="A31" s="88"/>
      <c r="B31" s="87"/>
      <c r="C31" s="86"/>
      <c r="D31" s="134">
        <v>1975</v>
      </c>
      <c r="E31" s="134">
        <v>1991</v>
      </c>
      <c r="F31" s="134">
        <v>2000</v>
      </c>
      <c r="G31" s="154">
        <v>2005</v>
      </c>
      <c r="H31" s="154">
        <v>2010</v>
      </c>
      <c r="I31" s="154">
        <v>2013</v>
      </c>
      <c r="J31" s="116">
        <v>1975</v>
      </c>
      <c r="K31" s="116">
        <v>1991</v>
      </c>
      <c r="L31" s="116">
        <v>2000</v>
      </c>
      <c r="M31" s="153">
        <v>2005</v>
      </c>
      <c r="N31" s="153">
        <v>2010</v>
      </c>
      <c r="O31" s="153">
        <v>2013</v>
      </c>
    </row>
    <row r="32" spans="1:15" x14ac:dyDescent="0.25">
      <c r="A32" s="83" t="s">
        <v>8</v>
      </c>
      <c r="B32" s="81"/>
      <c r="C32" s="80">
        <v>1</v>
      </c>
      <c r="D32" s="148">
        <v>1787702.4226231251</v>
      </c>
      <c r="E32" s="148">
        <v>2574198.0743041886</v>
      </c>
      <c r="F32" s="148">
        <v>2646716.1937423125</v>
      </c>
      <c r="G32" s="148">
        <v>2581935.6889604512</v>
      </c>
      <c r="H32" s="148">
        <v>3067683.9691162989</v>
      </c>
      <c r="I32" s="148">
        <v>3426466.680128023</v>
      </c>
      <c r="J32" s="152">
        <f>(+D32/D$41)*100</f>
        <v>10.572163373254767</v>
      </c>
      <c r="K32" s="152">
        <f>(+E32/E$41)*100</f>
        <v>16.489103311935533</v>
      </c>
      <c r="L32" s="152">
        <f>(+F32/F$41)*100</f>
        <v>27.081354175662835</v>
      </c>
      <c r="M32" s="152">
        <f>(+G32/G$41)*100</f>
        <v>22.298762597270063</v>
      </c>
      <c r="N32" s="152">
        <f>(+H32/H$41)*100</f>
        <v>19.996176271149139</v>
      </c>
      <c r="O32" s="152">
        <f>(+I32/I$41)*100</f>
        <v>18.067890753478764</v>
      </c>
    </row>
    <row r="33" spans="1:15" x14ac:dyDescent="0.25">
      <c r="A33" s="82" t="s">
        <v>51</v>
      </c>
      <c r="B33" s="81"/>
      <c r="C33" s="80">
        <v>2</v>
      </c>
      <c r="D33" s="148">
        <v>1688706.5318594447</v>
      </c>
      <c r="E33" s="148">
        <v>1004150.219040577</v>
      </c>
      <c r="F33" s="148">
        <v>788971.68527485512</v>
      </c>
      <c r="G33" s="148">
        <v>1038387.1792558332</v>
      </c>
      <c r="H33" s="148">
        <v>3260822.7183893872</v>
      </c>
      <c r="I33" s="148">
        <v>4832710.0612933654</v>
      </c>
      <c r="J33" s="152">
        <f>(+D33/D$41)*100</f>
        <v>9.9867187728615878</v>
      </c>
      <c r="K33" s="152">
        <f>(+E33/E$41)*100</f>
        <v>6.4321144778023003</v>
      </c>
      <c r="L33" s="152">
        <f>(+F33/F$41)*100</f>
        <v>8.0728042145262986</v>
      </c>
      <c r="M33" s="152">
        <f>(+G33/G$41)*100</f>
        <v>8.9679806097716508</v>
      </c>
      <c r="N33" s="152">
        <f>(+H33/H$41)*100</f>
        <v>21.255118363664124</v>
      </c>
      <c r="O33" s="152">
        <f>(+I33/I$41)*100</f>
        <v>25.48306625512663</v>
      </c>
    </row>
    <row r="34" spans="1:15" x14ac:dyDescent="0.25">
      <c r="A34" s="82" t="s">
        <v>50</v>
      </c>
      <c r="B34" s="81"/>
      <c r="C34" s="80">
        <v>3</v>
      </c>
      <c r="D34" s="148">
        <v>8162077.7376614995</v>
      </c>
      <c r="E34" s="148">
        <v>4941675.4408036405</v>
      </c>
      <c r="F34" s="148">
        <v>2189665.4661934129</v>
      </c>
      <c r="G34" s="148">
        <v>2309730.962026896</v>
      </c>
      <c r="H34" s="148">
        <v>1772390.3906034087</v>
      </c>
      <c r="I34" s="148">
        <v>2089076.324077734</v>
      </c>
      <c r="J34" s="152">
        <f>(+D34/D$41)*100</f>
        <v>48.269118067842129</v>
      </c>
      <c r="K34" s="152">
        <f>(+E34/E$41)*100</f>
        <v>31.654050902625691</v>
      </c>
      <c r="L34" s="152">
        <f>(+F34/F$41)*100</f>
        <v>22.404784523706709</v>
      </c>
      <c r="M34" s="152">
        <f>(+G34/G$41)*100</f>
        <v>19.947879649372187</v>
      </c>
      <c r="N34" s="152">
        <f>(+H34/H$41)*100</f>
        <v>11.553025353522989</v>
      </c>
      <c r="O34" s="152">
        <f>(+I34/I$41)*100</f>
        <v>11.015779904710829</v>
      </c>
    </row>
    <row r="35" spans="1:15" x14ac:dyDescent="0.25">
      <c r="A35" s="82" t="s">
        <v>49</v>
      </c>
      <c r="B35" s="81"/>
      <c r="C35" s="80">
        <v>4</v>
      </c>
      <c r="D35" s="148">
        <v>614957.69944451784</v>
      </c>
      <c r="E35" s="148">
        <v>266954.99623634765</v>
      </c>
      <c r="F35" s="148">
        <v>204048.03949205263</v>
      </c>
      <c r="G35" s="148">
        <v>455573.64763530676</v>
      </c>
      <c r="H35" s="148">
        <v>532402.90428376221</v>
      </c>
      <c r="I35" s="148">
        <v>824864.72717516334</v>
      </c>
      <c r="J35" s="152">
        <f>(+D35/D$41)*100</f>
        <v>3.6367536251523815</v>
      </c>
      <c r="K35" s="152">
        <f>(+E35/E$41)*100</f>
        <v>1.7099882703347637</v>
      </c>
      <c r="L35" s="152">
        <f>(+F35/F$41)*100</f>
        <v>2.0878314189480958</v>
      </c>
      <c r="M35" s="152">
        <f>(+G35/G$41)*100</f>
        <v>3.9345397554352775</v>
      </c>
      <c r="N35" s="152">
        <f>(+H35/H$41)*100</f>
        <v>3.4703777926631174</v>
      </c>
      <c r="O35" s="152">
        <f>(+I35/I$41)*100</f>
        <v>4.3495434709559406</v>
      </c>
    </row>
    <row r="36" spans="1:15" x14ac:dyDescent="0.25">
      <c r="A36" s="82" t="s">
        <v>48</v>
      </c>
      <c r="B36" s="81"/>
      <c r="C36" s="80">
        <v>5</v>
      </c>
      <c r="D36" s="148">
        <v>1516156.5588856109</v>
      </c>
      <c r="E36" s="148">
        <v>2325422.9246446057</v>
      </c>
      <c r="F36" s="148">
        <v>1334225.1848068757</v>
      </c>
      <c r="G36" s="148">
        <v>1628164.0876118699</v>
      </c>
      <c r="H36" s="148">
        <v>2349337.8048528093</v>
      </c>
      <c r="I36" s="148">
        <v>2850637.6263846289</v>
      </c>
      <c r="J36" s="152">
        <f>(+D36/D$41)*100</f>
        <v>8.9662880338052826</v>
      </c>
      <c r="K36" s="152">
        <f>(+E36/E$41)*100</f>
        <v>14.895566596510914</v>
      </c>
      <c r="L36" s="152">
        <f>(+F36/F$41)*100</f>
        <v>13.651869764228344</v>
      </c>
      <c r="M36" s="152">
        <f>(+G36/G$41)*100</f>
        <v>14.061560330217048</v>
      </c>
      <c r="N36" s="152">
        <f>(+H36/H$41)*100</f>
        <v>15.31375895928554</v>
      </c>
      <c r="O36" s="152">
        <f>(+I36/I$41)*100</f>
        <v>15.031521978596658</v>
      </c>
    </row>
    <row r="37" spans="1:15" x14ac:dyDescent="0.25">
      <c r="A37" s="82" t="s">
        <v>47</v>
      </c>
      <c r="B37" s="81"/>
      <c r="C37" s="80">
        <v>6</v>
      </c>
      <c r="D37" s="148">
        <v>1362578.4346775741</v>
      </c>
      <c r="E37" s="148">
        <v>1670580.3672389938</v>
      </c>
      <c r="F37" s="148">
        <v>890257.16506408493</v>
      </c>
      <c r="G37" s="148">
        <v>1654118.4918078601</v>
      </c>
      <c r="H37" s="148">
        <v>2082070.7450589791</v>
      </c>
      <c r="I37" s="148">
        <v>2428277.1756635401</v>
      </c>
      <c r="J37" s="152">
        <f>(+D37/D$41)*100</f>
        <v>8.0580535317213364</v>
      </c>
      <c r="K37" s="152">
        <f>(+E37/E$41)*100</f>
        <v>10.700952868104691</v>
      </c>
      <c r="L37" s="152">
        <f>(+F37/F$41)*100</f>
        <v>9.1091631401675457</v>
      </c>
      <c r="M37" s="152">
        <f>(+G37/G$41)*100</f>
        <v>14.285714285714288</v>
      </c>
      <c r="N37" s="152">
        <f>(+H37/H$41)*100</f>
        <v>13.571624080688933</v>
      </c>
      <c r="O37" s="152">
        <f>(+I37/I$41)*100</f>
        <v>12.804399057344854</v>
      </c>
    </row>
    <row r="38" spans="1:15" x14ac:dyDescent="0.25">
      <c r="A38" s="82" t="s">
        <v>46</v>
      </c>
      <c r="B38" s="81"/>
      <c r="C38" s="80">
        <v>7</v>
      </c>
      <c r="D38" s="148">
        <v>1777343.8553385916</v>
      </c>
      <c r="E38" s="148">
        <v>2828528.352834159</v>
      </c>
      <c r="F38" s="148">
        <v>1719321.0194221768</v>
      </c>
      <c r="G38" s="148">
        <v>1910919.3853568032</v>
      </c>
      <c r="H38" s="148">
        <v>2276644.3719624137</v>
      </c>
      <c r="I38" s="148">
        <v>2512365.2250302238</v>
      </c>
      <c r="J38" s="152">
        <f>(+D38/D$41)*100</f>
        <v>10.510904595362499</v>
      </c>
      <c r="K38" s="152">
        <f>(+E38/E$41)*100</f>
        <v>18.118223572686095</v>
      </c>
      <c r="L38" s="152">
        <f>(+F38/F$41)*100</f>
        <v>17.59219276276017</v>
      </c>
      <c r="M38" s="152">
        <f>(+G38/G$41)*100</f>
        <v>16.503562772219489</v>
      </c>
      <c r="N38" s="152">
        <f>(+H38/H$41)*100</f>
        <v>14.839919179026156</v>
      </c>
      <c r="O38" s="152">
        <f>(+I38/I$41)*100</f>
        <v>13.247798579786323</v>
      </c>
    </row>
    <row r="39" spans="1:15" s="146" customFormat="1" x14ac:dyDescent="0.25">
      <c r="A39" s="151" t="s">
        <v>68</v>
      </c>
      <c r="B39" s="150"/>
      <c r="C39" s="149"/>
      <c r="D39" s="148">
        <v>16909523.240490366</v>
      </c>
      <c r="E39" s="148">
        <v>15611510.375102513</v>
      </c>
      <c r="F39" s="148">
        <v>9773204.7539957706</v>
      </c>
      <c r="G39" s="148">
        <v>11578829.442655019</v>
      </c>
      <c r="H39" s="148">
        <v>15341352.90426706</v>
      </c>
      <c r="I39" s="148">
        <v>18964397.819752678</v>
      </c>
      <c r="J39" s="147">
        <f>(+D39/D$41)*100</f>
        <v>100</v>
      </c>
      <c r="K39" s="147">
        <f>(+E39/E$41)*100</f>
        <v>99.999999999999986</v>
      </c>
      <c r="L39" s="147">
        <f>(+F39/F$41)*100</f>
        <v>100</v>
      </c>
      <c r="M39" s="147">
        <f>(+G39/G$41)*100</f>
        <v>100</v>
      </c>
      <c r="N39" s="147">
        <f>(+H39/H$41)*100</f>
        <v>100</v>
      </c>
      <c r="O39" s="147">
        <f>(+I39/I$41)*100</f>
        <v>100</v>
      </c>
    </row>
    <row r="40" spans="1:15" x14ac:dyDescent="0.25">
      <c r="A40" s="75" t="s">
        <v>45</v>
      </c>
      <c r="B40" s="74"/>
      <c r="C40" s="73"/>
      <c r="D40" s="129"/>
      <c r="E40" s="129"/>
      <c r="F40" s="129"/>
      <c r="G40" s="129"/>
      <c r="H40" s="129"/>
      <c r="I40" s="129"/>
      <c r="J40" s="128"/>
      <c r="K40" s="128"/>
      <c r="L40" s="128"/>
      <c r="M40" s="128"/>
      <c r="N40" s="128"/>
      <c r="O40" s="128"/>
    </row>
    <row r="41" spans="1:15" x14ac:dyDescent="0.25">
      <c r="A41" s="68" t="s">
        <v>44</v>
      </c>
      <c r="B41" s="67"/>
      <c r="C41" s="66"/>
      <c r="D41" s="126">
        <f>SUM(D32:D38)</f>
        <v>16909523.240490366</v>
      </c>
      <c r="E41" s="126">
        <f>SUM(E32:E38)</f>
        <v>15611510.375102514</v>
      </c>
      <c r="F41" s="126">
        <f>SUM(F32:F38)</f>
        <v>9773204.7539957706</v>
      </c>
      <c r="G41" s="126">
        <f>SUM(G32:G38)</f>
        <v>11578829.442655019</v>
      </c>
      <c r="H41" s="126">
        <f>SUM(H32:H38)</f>
        <v>15341352.90426706</v>
      </c>
      <c r="I41" s="126">
        <f>SUM(I32:I38)</f>
        <v>18964397.819752678</v>
      </c>
      <c r="J41" s="145">
        <f>SUM(J32:J38)</f>
        <v>100</v>
      </c>
      <c r="K41" s="145">
        <f>SUM(K32:K38)</f>
        <v>99.999999999999986</v>
      </c>
      <c r="L41" s="145">
        <f>SUM(L32:L38)</f>
        <v>100</v>
      </c>
      <c r="M41" s="145">
        <f>SUM(M32:M38)</f>
        <v>100</v>
      </c>
      <c r="N41" s="145">
        <f>SUM(N32:N38)</f>
        <v>100</v>
      </c>
      <c r="O41" s="145">
        <f>SUM(O32:O38)</f>
        <v>100</v>
      </c>
    </row>
    <row r="43" spans="1:15" s="93" customFormat="1" ht="14.4" x14ac:dyDescent="0.25">
      <c r="A43" s="100" t="s">
        <v>60</v>
      </c>
      <c r="B43" s="99"/>
      <c r="C43" s="98"/>
      <c r="D43" s="144" t="s">
        <v>67</v>
      </c>
      <c r="E43" s="143"/>
      <c r="F43" s="143"/>
      <c r="G43" s="143"/>
      <c r="H43" s="143"/>
      <c r="I43" s="143"/>
      <c r="J43" s="142" t="s">
        <v>66</v>
      </c>
      <c r="K43" s="141"/>
      <c r="L43" s="141"/>
      <c r="M43" s="141"/>
      <c r="N43" s="141"/>
      <c r="O43" s="141"/>
    </row>
    <row r="44" spans="1:15" x14ac:dyDescent="0.25">
      <c r="A44" s="92"/>
      <c r="B44" s="91"/>
      <c r="C44" s="120"/>
      <c r="D44" s="140" t="s">
        <v>65</v>
      </c>
      <c r="E44" s="139"/>
      <c r="F44" s="139"/>
      <c r="G44" s="139"/>
      <c r="H44" s="139"/>
      <c r="I44" s="138"/>
      <c r="J44" s="137" t="s">
        <v>57</v>
      </c>
      <c r="K44" s="136"/>
      <c r="L44" s="136"/>
      <c r="M44" s="136"/>
      <c r="N44" s="136"/>
      <c r="O44" s="135"/>
    </row>
    <row r="45" spans="1:15" x14ac:dyDescent="0.25">
      <c r="A45" s="88"/>
      <c r="B45" s="87"/>
      <c r="C45" s="86"/>
      <c r="D45" s="134">
        <v>1975</v>
      </c>
      <c r="E45" s="133">
        <v>1991</v>
      </c>
      <c r="F45" s="133">
        <v>2000</v>
      </c>
      <c r="G45" s="133">
        <v>2005</v>
      </c>
      <c r="H45" s="133">
        <v>2010</v>
      </c>
      <c r="I45" s="133">
        <v>2013</v>
      </c>
      <c r="J45" s="116">
        <v>1975</v>
      </c>
      <c r="K45" s="85">
        <v>1991</v>
      </c>
      <c r="L45" s="85">
        <v>2000</v>
      </c>
      <c r="M45" s="85">
        <v>2005</v>
      </c>
      <c r="N45" s="85">
        <v>2010</v>
      </c>
      <c r="O45" s="85">
        <v>2013</v>
      </c>
    </row>
    <row r="46" spans="1:15" x14ac:dyDescent="0.25">
      <c r="A46" s="83" t="s">
        <v>8</v>
      </c>
      <c r="B46" s="81"/>
      <c r="C46" s="80">
        <v>1</v>
      </c>
      <c r="D46" s="132" t="s">
        <v>62</v>
      </c>
      <c r="E46" s="131">
        <v>9843</v>
      </c>
      <c r="F46" s="131">
        <v>12894</v>
      </c>
      <c r="G46" s="131">
        <v>14383</v>
      </c>
      <c r="H46" s="131">
        <v>16313</v>
      </c>
      <c r="I46" s="131">
        <v>17653</v>
      </c>
      <c r="J46" s="114" t="s">
        <v>62</v>
      </c>
      <c r="K46" s="113">
        <f>(+E46/E$54)*100</f>
        <v>76.207804273768971</v>
      </c>
      <c r="L46" s="113">
        <f>(+F46/F$54)*100</f>
        <v>77.316064040295018</v>
      </c>
      <c r="M46" s="113">
        <f>(+G46/G$54)*100</f>
        <v>74.872462259239981</v>
      </c>
      <c r="N46" s="113">
        <f>(+H46/H$54)*100</f>
        <v>72.887717260176046</v>
      </c>
      <c r="O46" s="113">
        <f>(+I46/I$54)*100</f>
        <v>71.929753076358892</v>
      </c>
    </row>
    <row r="47" spans="1:15" x14ac:dyDescent="0.25">
      <c r="A47" s="82" t="s">
        <v>51</v>
      </c>
      <c r="B47" s="81"/>
      <c r="C47" s="80">
        <v>2</v>
      </c>
      <c r="D47" s="132" t="s">
        <v>62</v>
      </c>
      <c r="E47" s="131">
        <v>89</v>
      </c>
      <c r="F47" s="131">
        <v>126</v>
      </c>
      <c r="G47" s="131">
        <v>149</v>
      </c>
      <c r="H47" s="131">
        <v>175</v>
      </c>
      <c r="I47" s="131">
        <v>203</v>
      </c>
      <c r="J47" s="114" t="s">
        <v>62</v>
      </c>
      <c r="K47" s="113">
        <f>(+E47/E$54)*100</f>
        <v>0.68906782285537316</v>
      </c>
      <c r="L47" s="113">
        <f>(+F47/F$54)*100</f>
        <v>0.75553157042633567</v>
      </c>
      <c r="M47" s="113">
        <f>(+G47/G$54)*100</f>
        <v>0.77563768870380012</v>
      </c>
      <c r="N47" s="113">
        <f>(+H47/H$54)*100</f>
        <v>0.7819132299718512</v>
      </c>
      <c r="O47" s="113">
        <f>(+I47/I$54)*100</f>
        <v>0.82715345122646899</v>
      </c>
    </row>
    <row r="48" spans="1:15" x14ac:dyDescent="0.25">
      <c r="A48" s="82" t="s">
        <v>50</v>
      </c>
      <c r="B48" s="81"/>
      <c r="C48" s="80">
        <v>3</v>
      </c>
      <c r="D48" s="132" t="s">
        <v>62</v>
      </c>
      <c r="E48" s="131">
        <v>346</v>
      </c>
      <c r="F48" s="131">
        <v>637</v>
      </c>
      <c r="G48" s="131">
        <v>1077</v>
      </c>
      <c r="H48" s="131">
        <v>1564</v>
      </c>
      <c r="I48" s="131">
        <v>1773</v>
      </c>
      <c r="J48" s="114" t="s">
        <v>62</v>
      </c>
      <c r="K48" s="113">
        <f>(+E48/E$54)*100</f>
        <v>2.6788479405388665</v>
      </c>
      <c r="L48" s="113">
        <f>(+F48/F$54)*100</f>
        <v>3.8196318282664747</v>
      </c>
      <c r="M48" s="113">
        <f>(+G48/G$54)*100</f>
        <v>5.6064549713690788</v>
      </c>
      <c r="N48" s="113">
        <f>(+H48/H$54)*100</f>
        <v>6.9880702381484294</v>
      </c>
      <c r="O48" s="113">
        <f>(+I48/I$54)*100</f>
        <v>7.2243500937168932</v>
      </c>
    </row>
    <row r="49" spans="1:15" x14ac:dyDescent="0.25">
      <c r="A49" s="82" t="s">
        <v>49</v>
      </c>
      <c r="B49" s="81"/>
      <c r="C49" s="80">
        <v>4</v>
      </c>
      <c r="D49" s="132" t="s">
        <v>62</v>
      </c>
      <c r="E49" s="131">
        <v>248</v>
      </c>
      <c r="F49" s="131">
        <v>250</v>
      </c>
      <c r="G49" s="131">
        <v>352</v>
      </c>
      <c r="H49" s="131">
        <v>472</v>
      </c>
      <c r="I49" s="131">
        <v>567</v>
      </c>
      <c r="J49" s="114" t="s">
        <v>62</v>
      </c>
      <c r="K49" s="113">
        <f>(+E49/E$54)*100</f>
        <v>1.9200991018891298</v>
      </c>
      <c r="L49" s="113">
        <f>(+F49/F$54)*100</f>
        <v>1.4990705762427294</v>
      </c>
      <c r="M49" s="113">
        <f>(+G49/G$54)*100</f>
        <v>1.8323789692868298</v>
      </c>
      <c r="N49" s="113">
        <f>(+H49/H$54)*100</f>
        <v>2.1089316831240783</v>
      </c>
      <c r="O49" s="113">
        <f>(+I49/I$54)*100</f>
        <v>2.3103251568739305</v>
      </c>
    </row>
    <row r="50" spans="1:15" x14ac:dyDescent="0.25">
      <c r="A50" s="82" t="s">
        <v>48</v>
      </c>
      <c r="B50" s="81"/>
      <c r="C50" s="80">
        <v>5</v>
      </c>
      <c r="D50" s="132" t="s">
        <v>62</v>
      </c>
      <c r="E50" s="131">
        <v>260</v>
      </c>
      <c r="F50" s="131">
        <v>321</v>
      </c>
      <c r="G50" s="131">
        <v>372</v>
      </c>
      <c r="H50" s="131">
        <v>444</v>
      </c>
      <c r="I50" s="131">
        <v>495</v>
      </c>
      <c r="J50" s="114" t="s">
        <v>62</v>
      </c>
      <c r="K50" s="113">
        <f>(+E50/E$54)*100</f>
        <v>2.0130071229482809</v>
      </c>
      <c r="L50" s="113">
        <f>(+F50/F$54)*100</f>
        <v>1.9248066198956648</v>
      </c>
      <c r="M50" s="113">
        <f>(+G50/G$54)*100</f>
        <v>1.9364914107235816</v>
      </c>
      <c r="N50" s="113">
        <f>(+H50/H$54)*100</f>
        <v>1.9838255663285822</v>
      </c>
      <c r="O50" s="113">
        <f>(+I50/I$54)*100</f>
        <v>2.0169505337788283</v>
      </c>
    </row>
    <row r="51" spans="1:15" x14ac:dyDescent="0.25">
      <c r="A51" s="82" t="s">
        <v>47</v>
      </c>
      <c r="B51" s="81"/>
      <c r="C51" s="80">
        <v>6</v>
      </c>
      <c r="D51" s="132" t="s">
        <v>62</v>
      </c>
      <c r="E51" s="131">
        <v>62</v>
      </c>
      <c r="F51" s="131">
        <v>68</v>
      </c>
      <c r="G51" s="131">
        <v>82</v>
      </c>
      <c r="H51" s="131">
        <v>101</v>
      </c>
      <c r="I51" s="131">
        <v>116</v>
      </c>
      <c r="J51" s="114" t="s">
        <v>62</v>
      </c>
      <c r="K51" s="113">
        <f>(+E51/E$54)*100</f>
        <v>0.48002477547228245</v>
      </c>
      <c r="L51" s="113">
        <f>(+F51/F$54)*100</f>
        <v>0.40774719673802245</v>
      </c>
      <c r="M51" s="113">
        <f>(+G51/G$54)*100</f>
        <v>0.42686100989068193</v>
      </c>
      <c r="N51" s="113">
        <f>(+H51/H$54)*100</f>
        <v>0.45127563558375405</v>
      </c>
      <c r="O51" s="113">
        <f>(+I51/I$54)*100</f>
        <v>0.47265911498655361</v>
      </c>
    </row>
    <row r="52" spans="1:15" x14ac:dyDescent="0.25">
      <c r="A52" s="82" t="s">
        <v>46</v>
      </c>
      <c r="B52" s="81"/>
      <c r="C52" s="80">
        <v>7</v>
      </c>
      <c r="D52" s="132" t="s">
        <v>62</v>
      </c>
      <c r="E52" s="131">
        <v>2068</v>
      </c>
      <c r="F52" s="131">
        <v>2381</v>
      </c>
      <c r="G52" s="131">
        <v>2795</v>
      </c>
      <c r="H52" s="131">
        <v>3312</v>
      </c>
      <c r="I52" s="131">
        <v>3735</v>
      </c>
      <c r="J52" s="114" t="s">
        <v>62</v>
      </c>
      <c r="K52" s="113">
        <f>(+E52/E$54)*100</f>
        <v>16.011148962527098</v>
      </c>
      <c r="L52" s="113">
        <f>(+F52/F$54)*100</f>
        <v>14.277148168135756</v>
      </c>
      <c r="M52" s="113">
        <f>(+G52/G$54)*100</f>
        <v>14.549713690786048</v>
      </c>
      <c r="N52" s="113">
        <f>(+H52/H$54)*100</f>
        <v>14.798266386667263</v>
      </c>
      <c r="O52" s="113">
        <f>(+I52/I$54)*100</f>
        <v>15.218808573058432</v>
      </c>
    </row>
    <row r="53" spans="1:15" x14ac:dyDescent="0.25">
      <c r="A53" s="75" t="s">
        <v>45</v>
      </c>
      <c r="B53" s="74"/>
      <c r="C53" s="73"/>
      <c r="D53" s="130"/>
      <c r="E53" s="129"/>
      <c r="F53" s="129"/>
      <c r="G53" s="129"/>
      <c r="H53" s="129"/>
      <c r="I53" s="129"/>
      <c r="J53" s="111"/>
      <c r="K53" s="128"/>
      <c r="L53" s="128"/>
      <c r="M53" s="128"/>
      <c r="N53" s="128"/>
      <c r="O53" s="128"/>
    </row>
    <row r="54" spans="1:15" x14ac:dyDescent="0.25">
      <c r="A54" s="68" t="s">
        <v>44</v>
      </c>
      <c r="B54" s="67"/>
      <c r="C54" s="66"/>
      <c r="D54" s="127" t="s">
        <v>62</v>
      </c>
      <c r="E54" s="126">
        <f>SUM(E46:E52)</f>
        <v>12916</v>
      </c>
      <c r="F54" s="126">
        <f>SUM(F46:F52)</f>
        <v>16677</v>
      </c>
      <c r="G54" s="126">
        <f>SUM(G46:G52)</f>
        <v>19210</v>
      </c>
      <c r="H54" s="126">
        <f>SUM(H46:H52)</f>
        <v>22381</v>
      </c>
      <c r="I54" s="126">
        <f>SUM(I46:I52)</f>
        <v>24542</v>
      </c>
      <c r="J54" s="109" t="s">
        <v>62</v>
      </c>
      <c r="K54" s="125">
        <f>SUM(K46:K52)</f>
        <v>100.00000000000003</v>
      </c>
      <c r="L54" s="125">
        <f>SUM(L46:L52)</f>
        <v>100.00000000000001</v>
      </c>
      <c r="M54" s="125">
        <f>SUM(M46:M52)</f>
        <v>100</v>
      </c>
      <c r="N54" s="125">
        <f>SUM(N46:N52)</f>
        <v>100</v>
      </c>
      <c r="O54" s="125">
        <f>SUM(O46:O52)</f>
        <v>100</v>
      </c>
    </row>
    <row r="56" spans="1:15" s="93" customFormat="1" ht="46.05" customHeight="1" x14ac:dyDescent="0.25">
      <c r="A56" s="100" t="s">
        <v>60</v>
      </c>
      <c r="B56" s="99"/>
      <c r="C56" s="98"/>
      <c r="D56" s="124" t="s">
        <v>64</v>
      </c>
      <c r="E56" s="124"/>
      <c r="F56" s="124"/>
      <c r="G56" s="124"/>
      <c r="H56" s="124"/>
      <c r="I56" s="124"/>
      <c r="J56" s="123" t="s">
        <v>63</v>
      </c>
      <c r="K56" s="122"/>
      <c r="L56" s="122"/>
      <c r="M56" s="122"/>
      <c r="N56" s="122"/>
      <c r="O56" s="121"/>
    </row>
    <row r="57" spans="1:15" x14ac:dyDescent="0.25">
      <c r="A57" s="92"/>
      <c r="B57" s="91"/>
      <c r="C57" s="120"/>
      <c r="D57" s="119" t="s">
        <v>57</v>
      </c>
      <c r="E57" s="118"/>
      <c r="F57" s="118"/>
      <c r="G57" s="118"/>
      <c r="H57" s="118"/>
      <c r="I57" s="117"/>
      <c r="J57" s="119" t="s">
        <v>57</v>
      </c>
      <c r="K57" s="118"/>
      <c r="L57" s="118"/>
      <c r="M57" s="118"/>
      <c r="N57" s="118"/>
      <c r="O57" s="117"/>
    </row>
    <row r="58" spans="1:15" x14ac:dyDescent="0.25">
      <c r="A58" s="88"/>
      <c r="B58" s="87"/>
      <c r="C58" s="86"/>
      <c r="D58" s="116">
        <v>1975</v>
      </c>
      <c r="E58" s="85">
        <v>1991</v>
      </c>
      <c r="F58" s="85">
        <v>2000</v>
      </c>
      <c r="G58" s="85">
        <v>2005</v>
      </c>
      <c r="H58" s="85">
        <v>2010</v>
      </c>
      <c r="I58" s="85">
        <v>2013</v>
      </c>
      <c r="J58" s="116">
        <v>1975</v>
      </c>
      <c r="K58" s="85">
        <v>1991</v>
      </c>
      <c r="L58" s="85">
        <v>2000</v>
      </c>
      <c r="M58" s="85">
        <v>2005</v>
      </c>
      <c r="N58" s="85">
        <v>2010</v>
      </c>
      <c r="O58" s="85">
        <v>2013</v>
      </c>
    </row>
    <row r="59" spans="1:15" x14ac:dyDescent="0.25">
      <c r="A59" s="83" t="s">
        <v>8</v>
      </c>
      <c r="B59" s="81"/>
      <c r="C59" s="80">
        <v>1</v>
      </c>
      <c r="D59" s="114" t="s">
        <v>62</v>
      </c>
      <c r="E59" s="115">
        <f>(E32*1000)/(E46*1000)</f>
        <v>261.52576189212522</v>
      </c>
      <c r="F59" s="115">
        <f>(F32*1000)/(F46*1000)</f>
        <v>205.26727111387564</v>
      </c>
      <c r="G59" s="115">
        <f>(G32*1000)/(G46*1000)</f>
        <v>179.51301459782042</v>
      </c>
      <c r="H59" s="115">
        <f>(H32*1000)/(H46*1000)</f>
        <v>188.05149078135838</v>
      </c>
      <c r="I59" s="115">
        <f>(I32*1000)/(I46*1000)</f>
        <v>194.10109783764929</v>
      </c>
      <c r="J59" s="114" t="s">
        <v>62</v>
      </c>
      <c r="K59" s="113">
        <f>+E59/E$67</f>
        <v>0.21637027164173461</v>
      </c>
      <c r="L59" s="113">
        <f>+F59/F$67</f>
        <v>0.35026814300258191</v>
      </c>
      <c r="M59" s="113">
        <f>+G59/G$67</f>
        <v>0.29782328408089959</v>
      </c>
      <c r="N59" s="113">
        <f>+H59/H$67</f>
        <v>0.27434219403211485</v>
      </c>
      <c r="O59" s="113">
        <f>+I59/I$67</f>
        <v>0.25118799913435447</v>
      </c>
    </row>
    <row r="60" spans="1:15" x14ac:dyDescent="0.25">
      <c r="A60" s="82" t="s">
        <v>51</v>
      </c>
      <c r="B60" s="81"/>
      <c r="C60" s="80">
        <v>2</v>
      </c>
      <c r="D60" s="114" t="s">
        <v>62</v>
      </c>
      <c r="E60" s="115">
        <f>(E33*1000)/(E47*1000)</f>
        <v>11282.586730792998</v>
      </c>
      <c r="F60" s="115">
        <f>(F33*1000)/(F47*1000)</f>
        <v>6261.6800418639295</v>
      </c>
      <c r="G60" s="115">
        <f>(G33*1000)/(G47*1000)</f>
        <v>6969.0414715156585</v>
      </c>
      <c r="H60" s="115">
        <f>(H33*1000)/(H47*1000)</f>
        <v>18633.272676510784</v>
      </c>
      <c r="I60" s="115">
        <f>(I33*1000)/(I47*1000)</f>
        <v>23806.453503908204</v>
      </c>
      <c r="J60" s="114" t="s">
        <v>62</v>
      </c>
      <c r="K60" s="113">
        <f>+E60/E$67</f>
        <v>9.3345157972240997</v>
      </c>
      <c r="L60" s="113">
        <f>+F60/F$67</f>
        <v>10.684933006798021</v>
      </c>
      <c r="M60" s="113">
        <f>+G60/G$67</f>
        <v>11.562074329779424</v>
      </c>
      <c r="N60" s="113">
        <f>+H60/H$67</f>
        <v>27.183474519838104</v>
      </c>
      <c r="O60" s="113">
        <f>+I60/I$67</f>
        <v>30.80814837602551</v>
      </c>
    </row>
    <row r="61" spans="1:15" x14ac:dyDescent="0.25">
      <c r="A61" s="82" t="s">
        <v>50</v>
      </c>
      <c r="B61" s="81"/>
      <c r="C61" s="80">
        <v>3</v>
      </c>
      <c r="D61" s="114" t="s">
        <v>62</v>
      </c>
      <c r="E61" s="115">
        <f>(E34*1000)/(E48*1000)</f>
        <v>14282.298961860231</v>
      </c>
      <c r="F61" s="115">
        <f>(F34*1000)/(F48*1000)</f>
        <v>3437.4654100367547</v>
      </c>
      <c r="G61" s="115">
        <f>(G34*1000)/(G48*1000)</f>
        <v>2144.5969935254375</v>
      </c>
      <c r="H61" s="115">
        <f>(H34*1000)/(H48*1000)</f>
        <v>1133.2419377259646</v>
      </c>
      <c r="I61" s="115">
        <f>(I34*1000)/(I48*1000)</f>
        <v>1178.2720383969172</v>
      </c>
      <c r="J61" s="114" t="s">
        <v>62</v>
      </c>
      <c r="K61" s="113">
        <f>+E61/E$67</f>
        <v>11.816292527696918</v>
      </c>
      <c r="L61" s="113">
        <f>+F61/F$67</f>
        <v>5.865692174283466</v>
      </c>
      <c r="M61" s="113">
        <f>+G61/G$67</f>
        <v>3.5580201305890413</v>
      </c>
      <c r="N61" s="113">
        <f>+H61/H$67</f>
        <v>1.653249747040908</v>
      </c>
      <c r="O61" s="113">
        <f>+I61/I$67</f>
        <v>1.5248125799290084</v>
      </c>
    </row>
    <row r="62" spans="1:15" x14ac:dyDescent="0.25">
      <c r="A62" s="82" t="s">
        <v>49</v>
      </c>
      <c r="B62" s="81"/>
      <c r="C62" s="80">
        <v>4</v>
      </c>
      <c r="D62" s="114" t="s">
        <v>62</v>
      </c>
      <c r="E62" s="115">
        <f>(E35*1000)/(E49*1000)</f>
        <v>1076.4314364368856</v>
      </c>
      <c r="F62" s="115">
        <f>(F35*1000)/(F49*1000)</f>
        <v>816.19215796821061</v>
      </c>
      <c r="G62" s="115">
        <f>(G35*1000)/(G49*1000)</f>
        <v>1294.2433171457578</v>
      </c>
      <c r="H62" s="115">
        <f>(H35*1000)/(H49*1000)</f>
        <v>1127.9722548384793</v>
      </c>
      <c r="I62" s="115">
        <f>(I35*1000)/(I49*1000)</f>
        <v>1454.7878786158085</v>
      </c>
      <c r="J62" s="114" t="s">
        <v>62</v>
      </c>
      <c r="K62" s="113">
        <f>+E62/E$67</f>
        <v>0.89057292337273408</v>
      </c>
      <c r="L62" s="113">
        <f>+F62/F$67</f>
        <v>1.3927505829518956</v>
      </c>
      <c r="M62" s="113">
        <f>+G62/G$67</f>
        <v>2.1472303608497638</v>
      </c>
      <c r="N62" s="113">
        <f>+H62/H$67</f>
        <v>1.6455619783388398</v>
      </c>
      <c r="O62" s="113">
        <f>+I62/I$67</f>
        <v>1.8826542480458679</v>
      </c>
    </row>
    <row r="63" spans="1:15" x14ac:dyDescent="0.25">
      <c r="A63" s="82" t="s">
        <v>48</v>
      </c>
      <c r="B63" s="81"/>
      <c r="C63" s="80">
        <v>5</v>
      </c>
      <c r="D63" s="114" t="s">
        <v>62</v>
      </c>
      <c r="E63" s="115">
        <f>(E36*1000)/(E50*1000)</f>
        <v>8943.9343255561762</v>
      </c>
      <c r="F63" s="115">
        <f>(F36*1000)/(F50*1000)</f>
        <v>4156.4647501771833</v>
      </c>
      <c r="G63" s="115">
        <f>(G36*1000)/(G50*1000)</f>
        <v>4376.7851817523378</v>
      </c>
      <c r="H63" s="115">
        <f>(H36*1000)/(H50*1000)</f>
        <v>5291.3013622811022</v>
      </c>
      <c r="I63" s="115">
        <f>(I36*1000)/(I50*1000)</f>
        <v>5758.8638916861191</v>
      </c>
      <c r="J63" s="114" t="s">
        <v>62</v>
      </c>
      <c r="K63" s="113">
        <f>+E63/E$67</f>
        <v>7.3996591600205752</v>
      </c>
      <c r="L63" s="113">
        <f>+F63/F$67</f>
        <v>7.0925928990042397</v>
      </c>
      <c r="M63" s="113">
        <f>+G63/G$67</f>
        <v>7.261359514609393</v>
      </c>
      <c r="N63" s="113">
        <f>+H63/H$67</f>
        <v>7.7193071907155346</v>
      </c>
      <c r="O63" s="113">
        <f>+I63/I$67</f>
        <v>7.4525982302771547</v>
      </c>
    </row>
    <row r="64" spans="1:15" x14ac:dyDescent="0.25">
      <c r="A64" s="82" t="s">
        <v>47</v>
      </c>
      <c r="B64" s="81"/>
      <c r="C64" s="80">
        <v>6</v>
      </c>
      <c r="D64" s="114" t="s">
        <v>62</v>
      </c>
      <c r="E64" s="115">
        <f>(E37*1000)/(E51*1000)</f>
        <v>26944.844632886994</v>
      </c>
      <c r="F64" s="115">
        <f>(F37*1000)/(F51*1000)</f>
        <v>13092.017133295367</v>
      </c>
      <c r="G64" s="115">
        <f>(G37*1000)/(G51*1000)</f>
        <v>20172.17672936415</v>
      </c>
      <c r="H64" s="115">
        <f>(H37*1000)/(H51*1000)</f>
        <v>20614.561832267118</v>
      </c>
      <c r="I64" s="115">
        <f>(I37*1000)/(I51*1000)</f>
        <v>20933.423928133969</v>
      </c>
      <c r="J64" s="114" t="s">
        <v>62</v>
      </c>
      <c r="K64" s="113">
        <f>+E64/E$67</f>
        <v>22.292501168458092</v>
      </c>
      <c r="L64" s="113">
        <f>+F64/F$67</f>
        <v>22.340222601260905</v>
      </c>
      <c r="M64" s="113">
        <f>+G64/G$67</f>
        <v>33.466898954703836</v>
      </c>
      <c r="N64" s="113">
        <f>+H64/H$67</f>
        <v>30.07391272771277</v>
      </c>
      <c r="O64" s="113">
        <f>+I64/I$67</f>
        <v>27.09013462632392</v>
      </c>
    </row>
    <row r="65" spans="1:15" x14ac:dyDescent="0.25">
      <c r="A65" s="82" t="s">
        <v>46</v>
      </c>
      <c r="B65" s="81"/>
      <c r="C65" s="80">
        <v>7</v>
      </c>
      <c r="D65" s="114" t="s">
        <v>62</v>
      </c>
      <c r="E65" s="115">
        <f>(E38*1000)/(E52*1000)</f>
        <v>1367.7603253550092</v>
      </c>
      <c r="F65" s="115">
        <f>(F38*1000)/(F52*1000)</f>
        <v>722.10038614959126</v>
      </c>
      <c r="G65" s="115">
        <f>(G38*1000)/(G52*1000)</f>
        <v>683.69208778418715</v>
      </c>
      <c r="H65" s="115">
        <f>(H38*1000)/(H52*1000)</f>
        <v>687.39262438478681</v>
      </c>
      <c r="I65" s="115">
        <f>(I38*1000)/(I52*1000)</f>
        <v>672.65467872295153</v>
      </c>
      <c r="J65" s="114" t="s">
        <v>62</v>
      </c>
      <c r="K65" s="113">
        <f>+E65/E$67</f>
        <v>1.1316004625958103</v>
      </c>
      <c r="L65" s="113">
        <f>+F65/F$67</f>
        <v>1.2321923507121013</v>
      </c>
      <c r="M65" s="113">
        <f>+G65/G$67</f>
        <v>1.1342878026988779</v>
      </c>
      <c r="N65" s="113">
        <f>+H65/H$67</f>
        <v>1.0028147075657743</v>
      </c>
      <c r="O65" s="113">
        <f>+I65/I$67</f>
        <v>0.87048854817969479</v>
      </c>
    </row>
    <row r="66" spans="1:15" s="61" customFormat="1" x14ac:dyDescent="0.25">
      <c r="A66" s="75" t="s">
        <v>45</v>
      </c>
      <c r="B66" s="74"/>
      <c r="C66" s="73"/>
      <c r="D66" s="111"/>
      <c r="E66" s="112"/>
      <c r="F66" s="112"/>
      <c r="G66" s="112"/>
      <c r="H66" s="112"/>
      <c r="I66" s="112"/>
      <c r="J66" s="111"/>
      <c r="K66" s="71"/>
      <c r="L66" s="71"/>
      <c r="M66" s="71"/>
      <c r="N66" s="71"/>
      <c r="O66" s="71"/>
    </row>
    <row r="67" spans="1:15" s="61" customFormat="1" x14ac:dyDescent="0.25">
      <c r="A67" s="68" t="s">
        <v>44</v>
      </c>
      <c r="B67" s="67"/>
      <c r="C67" s="66"/>
      <c r="D67" s="109" t="s">
        <v>62</v>
      </c>
      <c r="E67" s="110">
        <f>(E41*1000)/(E54*1000)</f>
        <v>1208.6954455793214</v>
      </c>
      <c r="F67" s="110">
        <f>(F41*1000)/(F54*1000)</f>
        <v>586.02894729242496</v>
      </c>
      <c r="G67" s="110">
        <f>(G41*1000)/(G54*1000)</f>
        <v>602.75010112727853</v>
      </c>
      <c r="H67" s="110">
        <f>(H41*1000)/(H54*1000)</f>
        <v>685.46324580077112</v>
      </c>
      <c r="I67" s="110">
        <f>(I41*1000)/(I54*1000)</f>
        <v>772.73236980493346</v>
      </c>
      <c r="J67" s="109" t="s">
        <v>62</v>
      </c>
      <c r="K67" s="108">
        <f>+E67/E$67</f>
        <v>1</v>
      </c>
      <c r="L67" s="108">
        <f>+F67/F$67</f>
        <v>1</v>
      </c>
      <c r="M67" s="108">
        <f>+G67/G$67</f>
        <v>1</v>
      </c>
      <c r="N67" s="108">
        <f>+H67/H$67</f>
        <v>1</v>
      </c>
      <c r="O67" s="108">
        <f>+I67/I$67</f>
        <v>1</v>
      </c>
    </row>
    <row r="68" spans="1:15" x14ac:dyDescent="0.25">
      <c r="A68" s="107"/>
      <c r="B68" s="107"/>
      <c r="C68" s="107"/>
      <c r="D68" s="105"/>
      <c r="E68" s="106"/>
      <c r="F68" s="106"/>
      <c r="G68" s="106"/>
      <c r="H68" s="106"/>
      <c r="I68" s="106"/>
      <c r="J68" s="105"/>
      <c r="K68" s="104"/>
      <c r="L68" s="104"/>
      <c r="M68" s="104"/>
      <c r="N68" s="104"/>
      <c r="O68" s="104"/>
    </row>
    <row r="69" spans="1:15" x14ac:dyDescent="0.25">
      <c r="D69" s="103"/>
      <c r="E69" s="103"/>
      <c r="F69" s="103"/>
      <c r="G69" s="103"/>
      <c r="H69" s="103"/>
      <c r="J69" s="102">
        <v>22</v>
      </c>
      <c r="K69" s="102">
        <v>9</v>
      </c>
      <c r="L69" s="102">
        <v>5</v>
      </c>
      <c r="M69" s="102">
        <v>5</v>
      </c>
      <c r="N69" s="102">
        <v>3</v>
      </c>
      <c r="O69" s="101" t="s">
        <v>61</v>
      </c>
    </row>
    <row r="70" spans="1:15" s="93" customFormat="1" ht="28.05" customHeight="1" x14ac:dyDescent="0.25">
      <c r="A70" s="100" t="s">
        <v>60</v>
      </c>
      <c r="B70" s="99"/>
      <c r="C70" s="98"/>
      <c r="D70" s="97" t="s">
        <v>59</v>
      </c>
      <c r="E70" s="97"/>
      <c r="F70" s="97"/>
      <c r="G70" s="97"/>
      <c r="H70" s="97"/>
      <c r="I70" s="97"/>
      <c r="J70" s="96" t="s">
        <v>58</v>
      </c>
      <c r="K70" s="95"/>
      <c r="L70" s="95"/>
      <c r="M70" s="95"/>
      <c r="N70" s="94"/>
    </row>
    <row r="71" spans="1:15" x14ac:dyDescent="0.25">
      <c r="A71" s="92"/>
      <c r="B71" s="91"/>
      <c r="C71" s="90"/>
      <c r="D71" s="89" t="s">
        <v>57</v>
      </c>
      <c r="E71" s="89"/>
      <c r="F71" s="89"/>
      <c r="G71" s="89"/>
      <c r="H71" s="89"/>
      <c r="I71" s="89"/>
      <c r="J71" s="89" t="s">
        <v>57</v>
      </c>
      <c r="K71" s="89"/>
      <c r="L71" s="89"/>
      <c r="M71" s="89"/>
      <c r="N71" s="89"/>
    </row>
    <row r="72" spans="1:15" ht="24" x14ac:dyDescent="0.25">
      <c r="A72" s="88"/>
      <c r="B72" s="87"/>
      <c r="C72" s="86"/>
      <c r="D72" s="86"/>
      <c r="E72" s="85">
        <v>1991</v>
      </c>
      <c r="F72" s="85">
        <v>2000</v>
      </c>
      <c r="G72" s="85">
        <v>2005</v>
      </c>
      <c r="H72" s="85">
        <v>2010</v>
      </c>
      <c r="I72" s="85">
        <v>2013</v>
      </c>
      <c r="J72" s="84" t="s">
        <v>56</v>
      </c>
      <c r="K72" s="84" t="s">
        <v>55</v>
      </c>
      <c r="L72" s="84" t="s">
        <v>54</v>
      </c>
      <c r="M72" s="84" t="s">
        <v>53</v>
      </c>
      <c r="N72" s="84" t="s">
        <v>52</v>
      </c>
    </row>
    <row r="73" spans="1:15" x14ac:dyDescent="0.25">
      <c r="A73" s="83" t="s">
        <v>8</v>
      </c>
      <c r="B73" s="81"/>
      <c r="C73" s="80">
        <v>1</v>
      </c>
      <c r="D73" s="79"/>
      <c r="E73" s="78">
        <f>(E59/$E59)*100</f>
        <v>100</v>
      </c>
      <c r="F73" s="77">
        <f>(F59/$E59)*100</f>
        <v>78.488356033752709</v>
      </c>
      <c r="G73" s="77">
        <f>(G59/$E59)*100</f>
        <v>68.640662127911654</v>
      </c>
      <c r="H73" s="77">
        <f>(H59/$E59)*100</f>
        <v>71.905532143684695</v>
      </c>
      <c r="I73" s="77">
        <f>(I59/$E59)*100</f>
        <v>74.218729517634515</v>
      </c>
      <c r="J73" s="76">
        <f>EXP(LN(I59/E59)/J$69)-1</f>
        <v>-1.3461017721045465E-2</v>
      </c>
      <c r="K73" s="76">
        <f>EXP(LN(F59/E59)/K$69)-1</f>
        <v>-2.6554386352257708E-2</v>
      </c>
      <c r="L73" s="76">
        <f>EXP(LN(G59/F59)/L$69)-1</f>
        <v>-2.6456758240831491E-2</v>
      </c>
      <c r="M73" s="76">
        <f>EXP(LN(H59/G59)/M$69)-1</f>
        <v>9.3369402743845864E-3</v>
      </c>
      <c r="N73" s="76">
        <f>EXP(LN(I59/H59)/N$69)-1</f>
        <v>1.0610339201281516E-2</v>
      </c>
    </row>
    <row r="74" spans="1:15" x14ac:dyDescent="0.25">
      <c r="A74" s="82" t="s">
        <v>51</v>
      </c>
      <c r="B74" s="81"/>
      <c r="C74" s="80">
        <v>2</v>
      </c>
      <c r="D74" s="79"/>
      <c r="E74" s="78">
        <f>(E60/$E60)*100</f>
        <v>100</v>
      </c>
      <c r="F74" s="77">
        <f>(F60/$E60)*100</f>
        <v>55.498620939241171</v>
      </c>
      <c r="G74" s="77">
        <f>(G60/$E60)*100</f>
        <v>61.76811787757326</v>
      </c>
      <c r="H74" s="77">
        <f>(H60/$E60)*100</f>
        <v>165.15071517824833</v>
      </c>
      <c r="I74" s="77">
        <f>(I60/$E60)*100</f>
        <v>211.00173277582209</v>
      </c>
      <c r="J74" s="76">
        <f>EXP(LN(I60/E60)/J$69)-1</f>
        <v>3.4523293402136224E-2</v>
      </c>
      <c r="K74" s="76">
        <f>EXP(LN(F60/E60)/K$69)-1</f>
        <v>-6.332935411342977E-2</v>
      </c>
      <c r="L74" s="76">
        <f>EXP(LN(G60/F60)/L$69)-1</f>
        <v>2.163658174281724E-2</v>
      </c>
      <c r="M74" s="76">
        <f>EXP(LN(H60/G60)/M$69)-1</f>
        <v>0.21737174630455613</v>
      </c>
      <c r="N74" s="76">
        <f>EXP(LN(I60/H60)/N$69)-1</f>
        <v>8.5096895682978735E-2</v>
      </c>
    </row>
    <row r="75" spans="1:15" x14ac:dyDescent="0.25">
      <c r="A75" s="82" t="s">
        <v>50</v>
      </c>
      <c r="B75" s="81"/>
      <c r="C75" s="80">
        <v>3</v>
      </c>
      <c r="D75" s="79"/>
      <c r="E75" s="78">
        <f>(E61/$E61)*100</f>
        <v>100</v>
      </c>
      <c r="F75" s="77">
        <f>(F61/$E61)*100</f>
        <v>24.068011874112415</v>
      </c>
      <c r="G75" s="77">
        <f>(G61/$E61)*100</f>
        <v>15.015768814617431</v>
      </c>
      <c r="H75" s="77">
        <f>(H61/$E61)*100</f>
        <v>7.9345905078180969</v>
      </c>
      <c r="I75" s="77">
        <f>(I61/$E61)*100</f>
        <v>8.2498765887998911</v>
      </c>
      <c r="J75" s="76">
        <f>EXP(LN(I61/E61)/J$69)-1</f>
        <v>-0.10721350645522432</v>
      </c>
      <c r="K75" s="76">
        <f>EXP(LN(F61/E61)/K$69)-1</f>
        <v>-0.14636711910463673</v>
      </c>
      <c r="L75" s="76">
        <f>EXP(LN(G61/F61)/L$69)-1</f>
        <v>-9.004174076622451E-2</v>
      </c>
      <c r="M75" s="76">
        <f>EXP(LN(H61/G61)/M$69)-1</f>
        <v>-0.1197715749566729</v>
      </c>
      <c r="N75" s="76">
        <f>EXP(LN(I61/H61)/N$69)-1</f>
        <v>1.3073552776086572E-2</v>
      </c>
    </row>
    <row r="76" spans="1:15" x14ac:dyDescent="0.25">
      <c r="A76" s="82" t="s">
        <v>49</v>
      </c>
      <c r="B76" s="81"/>
      <c r="C76" s="80">
        <v>4</v>
      </c>
      <c r="D76" s="79"/>
      <c r="E76" s="78">
        <f>(E62/$E62)*100</f>
        <v>100</v>
      </c>
      <c r="F76" s="77">
        <f>(F62/$E62)*100</f>
        <v>75.823887183182094</v>
      </c>
      <c r="G76" s="77">
        <f>(G62/$E62)*100</f>
        <v>120.23462650160563</v>
      </c>
      <c r="H76" s="77">
        <f>(H62/$E62)*100</f>
        <v>104.78811902523024</v>
      </c>
      <c r="I76" s="77">
        <f>(I62/$E62)*100</f>
        <v>135.14914460611882</v>
      </c>
      <c r="J76" s="76">
        <f>EXP(LN(I62/E62)/J$69)-1</f>
        <v>1.378546231644262E-2</v>
      </c>
      <c r="K76" s="76">
        <f>EXP(LN(F62/E62)/K$69)-1</f>
        <v>-3.0282761338671471E-2</v>
      </c>
      <c r="L76" s="76">
        <f>EXP(LN(G62/F62)/L$69)-1</f>
        <v>9.6591064366436719E-2</v>
      </c>
      <c r="M76" s="76">
        <f>EXP(LN(H62/G62)/M$69)-1</f>
        <v>-2.7126223638405778E-2</v>
      </c>
      <c r="N76" s="76">
        <f>EXP(LN(I62/H62)/N$69)-1</f>
        <v>8.8513330950599656E-2</v>
      </c>
    </row>
    <row r="77" spans="1:15" x14ac:dyDescent="0.25">
      <c r="A77" s="82" t="s">
        <v>48</v>
      </c>
      <c r="B77" s="81"/>
      <c r="C77" s="80">
        <v>5</v>
      </c>
      <c r="D77" s="79"/>
      <c r="E77" s="78">
        <f>(E63/$E63)*100</f>
        <v>100</v>
      </c>
      <c r="F77" s="77">
        <f>(F63/$E63)*100</f>
        <v>46.472442650888034</v>
      </c>
      <c r="G77" s="77">
        <f>(G63/$E63)*100</f>
        <v>48.935792934505571</v>
      </c>
      <c r="H77" s="77">
        <f>(H63/$E63)*100</f>
        <v>59.160780588044673</v>
      </c>
      <c r="I77" s="77">
        <f>(I63/$E63)*100</f>
        <v>64.388485895193611</v>
      </c>
      <c r="J77" s="76">
        <f>EXP(LN(I63/E63)/J$69)-1</f>
        <v>-1.9811812950035423E-2</v>
      </c>
      <c r="K77" s="76">
        <f>EXP(LN(F63/E63)/K$69)-1</f>
        <v>-8.1621469847315664E-2</v>
      </c>
      <c r="L77" s="76">
        <f>EXP(LN(G63/F63)/L$69)-1</f>
        <v>1.0383454745166887E-2</v>
      </c>
      <c r="M77" s="76">
        <f>EXP(LN(H63/G63)/M$69)-1</f>
        <v>3.8679243957366882E-2</v>
      </c>
      <c r="N77" s="76">
        <f>EXP(LN(I63/H63)/N$69)-1</f>
        <v>2.8627440438760088E-2</v>
      </c>
    </row>
    <row r="78" spans="1:15" x14ac:dyDescent="0.25">
      <c r="A78" s="82" t="s">
        <v>47</v>
      </c>
      <c r="B78" s="81"/>
      <c r="C78" s="80">
        <v>6</v>
      </c>
      <c r="D78" s="79"/>
      <c r="E78" s="78">
        <f>(E64/$E64)*100</f>
        <v>100</v>
      </c>
      <c r="F78" s="77">
        <f>(F64/$E64)*100</f>
        <v>48.588207917577549</v>
      </c>
      <c r="G78" s="77">
        <f>(G64/$E64)*100</f>
        <v>74.864698624921374</v>
      </c>
      <c r="H78" s="77">
        <f>(H64/$E64)*100</f>
        <v>76.506515859090996</v>
      </c>
      <c r="I78" s="77">
        <f>(I64/$E64)*100</f>
        <v>77.689903999609982</v>
      </c>
      <c r="J78" s="76">
        <f>EXP(LN(I64/E64)/J$69)-1</f>
        <v>-1.1409182896831904E-2</v>
      </c>
      <c r="K78" s="76">
        <f>EXP(LN(F64/E64)/K$69)-1</f>
        <v>-7.7067163204785905E-2</v>
      </c>
      <c r="L78" s="76">
        <f>EXP(LN(G64/F64)/L$69)-1</f>
        <v>9.0308103428695663E-2</v>
      </c>
      <c r="M78" s="76">
        <f>EXP(LN(H64/G64)/M$69)-1</f>
        <v>4.3481149052604362E-3</v>
      </c>
      <c r="N78" s="76">
        <f>EXP(LN(I64/H64)/N$69)-1</f>
        <v>5.1295786173997104E-3</v>
      </c>
    </row>
    <row r="79" spans="1:15" x14ac:dyDescent="0.25">
      <c r="A79" s="82" t="s">
        <v>46</v>
      </c>
      <c r="B79" s="81"/>
      <c r="C79" s="80">
        <v>7</v>
      </c>
      <c r="D79" s="79"/>
      <c r="E79" s="78">
        <f>(E65/$E65)*100</f>
        <v>100</v>
      </c>
      <c r="F79" s="77">
        <f>(F65/$E65)*100</f>
        <v>52.7943655597823</v>
      </c>
      <c r="G79" s="77">
        <f>(G65/$E65)*100</f>
        <v>49.986249426172776</v>
      </c>
      <c r="H79" s="77">
        <f>(H65/$E65)*100</f>
        <v>50.256803888968669</v>
      </c>
      <c r="I79" s="77">
        <f>(I65/$E65)*100</f>
        <v>49.179279896743651</v>
      </c>
      <c r="J79" s="76">
        <f>EXP(LN(I65/E65)/J$69)-1</f>
        <v>-3.1744219467939927E-2</v>
      </c>
      <c r="K79" s="76">
        <f>EXP(LN(F65/E65)/K$69)-1</f>
        <v>-6.8513859932603505E-2</v>
      </c>
      <c r="L79" s="76">
        <f>EXP(LN(G65/F65)/L$69)-1</f>
        <v>-1.0871773615807934E-2</v>
      </c>
      <c r="M79" s="76">
        <f>EXP(LN(H65/G65)/M$69)-1</f>
        <v>1.0801794580199697E-3</v>
      </c>
      <c r="N79" s="76">
        <f>EXP(LN(I65/H65)/N$69)-1</f>
        <v>-7.1984806143804425E-3</v>
      </c>
    </row>
    <row r="80" spans="1:15" s="61" customFormat="1" x14ac:dyDescent="0.25">
      <c r="A80" s="75" t="s">
        <v>45</v>
      </c>
      <c r="B80" s="74"/>
      <c r="C80" s="73"/>
      <c r="D80" s="72"/>
      <c r="E80" s="70"/>
      <c r="F80" s="71"/>
      <c r="G80" s="71"/>
      <c r="H80" s="71"/>
      <c r="I80" s="71"/>
      <c r="J80" s="70"/>
      <c r="K80" s="69"/>
      <c r="L80" s="69"/>
      <c r="M80" s="69"/>
      <c r="N80" s="69"/>
    </row>
    <row r="81" spans="1:14" s="61" customFormat="1" x14ac:dyDescent="0.25">
      <c r="A81" s="68" t="s">
        <v>44</v>
      </c>
      <c r="B81" s="67"/>
      <c r="C81" s="66"/>
      <c r="D81" s="65"/>
      <c r="E81" s="64">
        <f>(E67/$E67)*100</f>
        <v>100</v>
      </c>
      <c r="F81" s="63">
        <f>(F67/$E67)*100</f>
        <v>48.484417595496474</v>
      </c>
      <c r="G81" s="63">
        <f>(G67/$E67)*100</f>
        <v>49.86782264562796</v>
      </c>
      <c r="H81" s="63">
        <f>(H67/$E67)*100</f>
        <v>56.710997655181217</v>
      </c>
      <c r="I81" s="63">
        <f>(I67/$E67)*100</f>
        <v>63.931106270907378</v>
      </c>
      <c r="J81" s="62">
        <f>EXP(LN(I67/E67)/J$69)-1</f>
        <v>-2.012937756120825E-2</v>
      </c>
      <c r="K81" s="62">
        <f>EXP(LN(F67/E67)/K$69)-1</f>
        <v>-7.7286426653088602E-2</v>
      </c>
      <c r="L81" s="62">
        <f>EXP(LN(G67/F67)/L$69)-1</f>
        <v>5.6425592805759983E-3</v>
      </c>
      <c r="M81" s="62">
        <f>EXP(LN(H67/G67)/M$69)-1</f>
        <v>2.6052011793585184E-2</v>
      </c>
      <c r="N81" s="62">
        <f>EXP(LN(I67/H67)/N$69)-1</f>
        <v>4.0754532011843647E-2</v>
      </c>
    </row>
    <row r="82" spans="1:14" x14ac:dyDescent="0.25">
      <c r="I82" s="60" t="s">
        <v>43</v>
      </c>
      <c r="J82" s="58">
        <f>+I67-J105</f>
        <v>9.0949470177292824E-13</v>
      </c>
      <c r="K82" s="58">
        <f>+F67-K92</f>
        <v>0</v>
      </c>
      <c r="L82" s="58">
        <f>+G67-L97</f>
        <v>0</v>
      </c>
      <c r="M82" s="58">
        <f>+H67-M102</f>
        <v>0</v>
      </c>
      <c r="N82" s="58">
        <f>+I67-N105</f>
        <v>0</v>
      </c>
    </row>
    <row r="83" spans="1:14" hidden="1" x14ac:dyDescent="0.25">
      <c r="I83" s="59">
        <v>1991</v>
      </c>
      <c r="J83" s="59"/>
      <c r="K83" s="59"/>
      <c r="L83" s="57"/>
      <c r="M83" s="59"/>
      <c r="N83" s="59"/>
    </row>
    <row r="84" spans="1:14" hidden="1" x14ac:dyDescent="0.25">
      <c r="I84" s="59">
        <f>+I83+1</f>
        <v>1992</v>
      </c>
      <c r="J84" s="56">
        <f>+E67*(1+J81)</f>
        <v>1184.3651585987423</v>
      </c>
      <c r="K84" s="56">
        <f>+E67*(1+K81)</f>
        <v>1115.2796936786328</v>
      </c>
      <c r="L84" s="57"/>
      <c r="M84" s="59"/>
      <c r="N84" s="59"/>
    </row>
    <row r="85" spans="1:14" hidden="1" x14ac:dyDescent="0.25">
      <c r="I85" s="59">
        <f>+I84+1</f>
        <v>1993</v>
      </c>
      <c r="J85" s="56">
        <f>+J84*(1+$J$81)</f>
        <v>1160.5246251509679</v>
      </c>
      <c r="K85" s="56">
        <f>+K84*(1+$K$81)</f>
        <v>1029.0837114354601</v>
      </c>
      <c r="L85" s="57"/>
      <c r="M85" s="59"/>
      <c r="N85" s="59"/>
    </row>
    <row r="86" spans="1:14" hidden="1" x14ac:dyDescent="0.25">
      <c r="I86" s="59">
        <f>+I85+1</f>
        <v>1994</v>
      </c>
      <c r="J86" s="56">
        <f>+J85*(1+$J$81)</f>
        <v>1137.1639868022244</v>
      </c>
      <c r="K86" s="56">
        <f>+K85*(1+$K$81)</f>
        <v>949.54950865171531</v>
      </c>
      <c r="L86" s="57"/>
      <c r="M86" s="59"/>
      <c r="N86" s="59"/>
    </row>
    <row r="87" spans="1:14" hidden="1" x14ac:dyDescent="0.25">
      <c r="I87" s="59">
        <f>+I86+1</f>
        <v>1995</v>
      </c>
      <c r="J87" s="56">
        <f>+J86*(1+$J$81)</f>
        <v>1114.2735835628735</v>
      </c>
      <c r="K87" s="56">
        <f>+K86*(1+$K$81)</f>
        <v>876.16222019782822</v>
      </c>
      <c r="L87" s="57"/>
      <c r="M87" s="59"/>
      <c r="N87" s="59"/>
    </row>
    <row r="88" spans="1:14" hidden="1" x14ac:dyDescent="0.25">
      <c r="I88" s="59">
        <f>+I87+1</f>
        <v>1996</v>
      </c>
      <c r="J88" s="56">
        <f>+J87*(1+$J$81)</f>
        <v>1091.8439498928558</v>
      </c>
      <c r="K88" s="56">
        <f>+K87*(1+$K$81)</f>
        <v>808.44677303030153</v>
      </c>
      <c r="L88" s="57"/>
      <c r="M88" s="59"/>
      <c r="N88" s="59"/>
    </row>
    <row r="89" spans="1:14" hidden="1" x14ac:dyDescent="0.25">
      <c r="I89" s="59">
        <f>+I88+1</f>
        <v>1997</v>
      </c>
      <c r="J89" s="56">
        <f>+J88*(1+$J$81)</f>
        <v>1069.8658107875415</v>
      </c>
      <c r="K89" s="56">
        <f>+K88*(1+$K$81)</f>
        <v>745.96481080356898</v>
      </c>
      <c r="L89" s="57"/>
      <c r="M89" s="59"/>
      <c r="N89" s="59"/>
    </row>
    <row r="90" spans="1:14" hidden="1" x14ac:dyDescent="0.25">
      <c r="I90" s="59">
        <f>+I89+1</f>
        <v>1998</v>
      </c>
      <c r="J90" s="56">
        <f>+J89*(1+$J$81)</f>
        <v>1048.330077942371</v>
      </c>
      <c r="K90" s="56">
        <f>+K89*(1+$K$81)</f>
        <v>688.31185616761388</v>
      </c>
      <c r="L90" s="57"/>
      <c r="M90" s="59"/>
      <c r="N90" s="59"/>
    </row>
    <row r="91" spans="1:14" hidden="1" x14ac:dyDescent="0.25">
      <c r="I91" s="59">
        <f>+I90+1</f>
        <v>1999</v>
      </c>
      <c r="J91" s="56">
        <f>+J90*(1+$J$81)</f>
        <v>1027.2278459946981</v>
      </c>
      <c r="K91" s="56">
        <f>+K90*(1+$K$81)</f>
        <v>635.11469238146435</v>
      </c>
      <c r="L91" s="57"/>
      <c r="M91" s="59"/>
      <c r="N91" s="59"/>
    </row>
    <row r="92" spans="1:14" hidden="1" x14ac:dyDescent="0.25">
      <c r="I92" s="59">
        <f>+I91+1</f>
        <v>2000</v>
      </c>
      <c r="J92" s="56">
        <f>+J91*(1+$J$81)</f>
        <v>1006.5503888412842</v>
      </c>
      <c r="K92" s="56">
        <f>+K91*(1+$K$81)</f>
        <v>586.02894729242541</v>
      </c>
      <c r="L92" s="58"/>
      <c r="M92" s="59"/>
      <c r="N92" s="59"/>
    </row>
    <row r="93" spans="1:14" hidden="1" x14ac:dyDescent="0.25">
      <c r="I93" s="59">
        <f>+I92+1</f>
        <v>2001</v>
      </c>
      <c r="J93" s="56">
        <f>+J92*(1+$J$81)</f>
        <v>986.28915602991697</v>
      </c>
      <c r="K93" s="59"/>
      <c r="L93" s="56">
        <f>+F67*(1+L81)</f>
        <v>589.33565036765606</v>
      </c>
      <c r="M93" s="59"/>
      <c r="N93" s="59"/>
    </row>
    <row r="94" spans="1:14" hidden="1" x14ac:dyDescent="0.25">
      <c r="I94" s="59">
        <f>+I93+1</f>
        <v>2002</v>
      </c>
      <c r="J94" s="56">
        <f>+J93*(1+$J$81)</f>
        <v>966.43576922366537</v>
      </c>
      <c r="K94" s="59"/>
      <c r="L94" s="56">
        <f>+L93*(1+$L$81)</f>
        <v>592.66101171101241</v>
      </c>
      <c r="M94" s="59"/>
      <c r="N94" s="59"/>
    </row>
    <row r="95" spans="1:14" hidden="1" x14ac:dyDescent="0.25">
      <c r="I95" s="59">
        <f>+I94+1</f>
        <v>2003</v>
      </c>
      <c r="J95" s="56">
        <f>+J94*(1+$J$81)</f>
        <v>946.98201873630546</v>
      </c>
      <c r="K95" s="59"/>
      <c r="L95" s="56">
        <f>+L94*(1+$L$81)</f>
        <v>596.005136602878</v>
      </c>
      <c r="M95" s="59"/>
      <c r="N95" s="59"/>
    </row>
    <row r="96" spans="1:14" hidden="1" x14ac:dyDescent="0.25">
      <c r="I96" s="59">
        <f>+I95+1</f>
        <v>2004</v>
      </c>
      <c r="J96" s="56">
        <f>+J95*(1+$J$81)</f>
        <v>927.91986013748715</v>
      </c>
      <c r="K96" s="59"/>
      <c r="L96" s="56">
        <f>+L95*(1+$L$81)</f>
        <v>599.36813091768749</v>
      </c>
      <c r="M96" s="59"/>
      <c r="N96" s="59"/>
    </row>
    <row r="97" spans="9:14" hidden="1" x14ac:dyDescent="0.25">
      <c r="I97" s="59">
        <f>+I96+1</f>
        <v>2005</v>
      </c>
      <c r="J97" s="56">
        <f>+J96*(1+$J$81)</f>
        <v>909.24141092623609</v>
      </c>
      <c r="K97" s="59"/>
      <c r="L97" s="56">
        <f>+L96*(1+$L$81)</f>
        <v>602.75010112727853</v>
      </c>
      <c r="M97" s="58"/>
      <c r="N97" s="59"/>
    </row>
    <row r="98" spans="9:14" hidden="1" x14ac:dyDescent="0.25">
      <c r="I98" s="59">
        <f>+I97+1</f>
        <v>2006</v>
      </c>
      <c r="J98" s="56">
        <f>+J97*(1+$J$81)</f>
        <v>890.93894727141617</v>
      </c>
      <c r="K98" s="59"/>
      <c r="L98" s="57"/>
      <c r="M98" s="56">
        <f>+G67*(1+M81)</f>
        <v>618.45295387043109</v>
      </c>
      <c r="N98" s="56"/>
    </row>
    <row r="99" spans="9:14" hidden="1" x14ac:dyDescent="0.25">
      <c r="I99" s="59">
        <f>+I98+1</f>
        <v>2007</v>
      </c>
      <c r="J99" s="56">
        <f>+J98*(1+$J$81)</f>
        <v>873.00490081780447</v>
      </c>
      <c r="K99" s="59"/>
      <c r="L99" s="57"/>
      <c r="M99" s="56">
        <f>+M98*(1+$M$81)</f>
        <v>634.56489751844117</v>
      </c>
      <c r="N99" s="56"/>
    </row>
    <row r="100" spans="9:14" hidden="1" x14ac:dyDescent="0.25">
      <c r="I100" s="59">
        <f>+I99+1</f>
        <v>2008</v>
      </c>
      <c r="J100" s="56">
        <f>+J99*(1+$J$81)</f>
        <v>855.43185555645778</v>
      </c>
      <c r="K100" s="59"/>
      <c r="L100" s="57"/>
      <c r="M100" s="56">
        <f>+M99*(1+$M$81)</f>
        <v>651.09658971238673</v>
      </c>
      <c r="N100" s="56"/>
    </row>
    <row r="101" spans="9:14" hidden="1" x14ac:dyDescent="0.25">
      <c r="I101" s="59">
        <f>+I100+1</f>
        <v>2009</v>
      </c>
      <c r="J101" s="56">
        <f>+J100*(1+$J$81)</f>
        <v>838.21254475807689</v>
      </c>
      <c r="K101" s="59"/>
      <c r="L101" s="57"/>
      <c r="M101" s="56">
        <f>+M100*(1+$M$81)</f>
        <v>668.05896574633687</v>
      </c>
      <c r="N101" s="56"/>
    </row>
    <row r="102" spans="9:14" hidden="1" x14ac:dyDescent="0.25">
      <c r="I102" s="59">
        <f>+I101+1</f>
        <v>2010</v>
      </c>
      <c r="J102" s="56">
        <f>+J101*(1+$J$81)</f>
        <v>821.33984796810034</v>
      </c>
      <c r="K102" s="59"/>
      <c r="L102" s="57"/>
      <c r="M102" s="56">
        <f>+M101*(1+$M$81)</f>
        <v>685.46324580077078</v>
      </c>
      <c r="N102" s="56"/>
    </row>
    <row r="103" spans="9:14" hidden="1" x14ac:dyDescent="0.25">
      <c r="I103" s="59">
        <f>+I102+1</f>
        <v>2011</v>
      </c>
      <c r="J103" s="56">
        <f>+J102*(1+$J$81)</f>
        <v>804.80678806228502</v>
      </c>
      <c r="K103" s="59"/>
      <c r="L103" s="57"/>
      <c r="M103" s="56"/>
      <c r="N103" s="56">
        <f>+H67*(1+N81)</f>
        <v>713.3989795947009</v>
      </c>
    </row>
    <row r="104" spans="9:14" hidden="1" x14ac:dyDescent="0.25">
      <c r="I104" s="59">
        <f>+I103+1</f>
        <v>2012</v>
      </c>
      <c r="J104" s="56">
        <f>+J103*(1+$J$81)</f>
        <v>788.606528361556</v>
      </c>
      <c r="K104" s="59"/>
      <c r="L104" s="57"/>
      <c r="M104" s="56"/>
      <c r="N104" s="56">
        <f>+N103*(1+$N$81)</f>
        <v>742.4732211458097</v>
      </c>
    </row>
    <row r="105" spans="9:14" hidden="1" x14ac:dyDescent="0.25">
      <c r="I105" s="59">
        <f>+I104+1</f>
        <v>2013</v>
      </c>
      <c r="J105" s="56">
        <f>+J104*(1+$J$81)</f>
        <v>772.73236980493255</v>
      </c>
      <c r="K105" s="58"/>
      <c r="L105" s="57"/>
      <c r="M105" s="56"/>
      <c r="N105" s="56">
        <f>+N104*(1+$N$81)</f>
        <v>772.73236980493323</v>
      </c>
    </row>
  </sheetData>
  <mergeCells count="82">
    <mergeCell ref="J70:N70"/>
    <mergeCell ref="J71:N71"/>
    <mergeCell ref="D70:I70"/>
    <mergeCell ref="D71:I71"/>
    <mergeCell ref="A75:B75"/>
    <mergeCell ref="A76:B76"/>
    <mergeCell ref="A74:B74"/>
    <mergeCell ref="A70:B70"/>
    <mergeCell ref="A71:B71"/>
    <mergeCell ref="A72:B72"/>
    <mergeCell ref="A73:B73"/>
    <mergeCell ref="A80:B80"/>
    <mergeCell ref="A81:B81"/>
    <mergeCell ref="A77:B77"/>
    <mergeCell ref="A78:B78"/>
    <mergeCell ref="A79:B79"/>
    <mergeCell ref="A61:B61"/>
    <mergeCell ref="A62:B62"/>
    <mergeCell ref="A63:B63"/>
    <mergeCell ref="A64:B64"/>
    <mergeCell ref="A65:B65"/>
    <mergeCell ref="A67:B67"/>
    <mergeCell ref="D56:I56"/>
    <mergeCell ref="J56:O56"/>
    <mergeCell ref="D57:I57"/>
    <mergeCell ref="J57:O57"/>
    <mergeCell ref="A66:B66"/>
    <mergeCell ref="A56:B56"/>
    <mergeCell ref="A57:B57"/>
    <mergeCell ref="A58:B58"/>
    <mergeCell ref="A59:B59"/>
    <mergeCell ref="A60:B60"/>
    <mergeCell ref="A49:B49"/>
    <mergeCell ref="A50:B50"/>
    <mergeCell ref="A51:B51"/>
    <mergeCell ref="A52:B52"/>
    <mergeCell ref="A53:B53"/>
    <mergeCell ref="J43:O43"/>
    <mergeCell ref="J44:O44"/>
    <mergeCell ref="A41:B41"/>
    <mergeCell ref="A54:B54"/>
    <mergeCell ref="D43:I43"/>
    <mergeCell ref="D44:I44"/>
    <mergeCell ref="A43:B43"/>
    <mergeCell ref="A44:B44"/>
    <mergeCell ref="A45:B45"/>
    <mergeCell ref="A46:B46"/>
    <mergeCell ref="A47:B47"/>
    <mergeCell ref="A48:B48"/>
    <mergeCell ref="A34:B34"/>
    <mergeCell ref="A35:B35"/>
    <mergeCell ref="A37:B37"/>
    <mergeCell ref="A38:B38"/>
    <mergeCell ref="A39:B39"/>
    <mergeCell ref="A40:B40"/>
    <mergeCell ref="A36:B36"/>
    <mergeCell ref="A29:B29"/>
    <mergeCell ref="D29:I29"/>
    <mergeCell ref="J29:O29"/>
    <mergeCell ref="A30:B30"/>
    <mergeCell ref="D30:I30"/>
    <mergeCell ref="J30:O30"/>
    <mergeCell ref="A31:B31"/>
    <mergeCell ref="A32:B32"/>
    <mergeCell ref="A33:B33"/>
    <mergeCell ref="A25:B25"/>
    <mergeCell ref="A16:B16"/>
    <mergeCell ref="A17:B17"/>
    <mergeCell ref="A27:B27"/>
    <mergeCell ref="A26:B26"/>
    <mergeCell ref="A18:B18"/>
    <mergeCell ref="A19:B19"/>
    <mergeCell ref="A20:B20"/>
    <mergeCell ref="A21:B21"/>
    <mergeCell ref="A22:B22"/>
    <mergeCell ref="D16:I16"/>
    <mergeCell ref="J16:O16"/>
    <mergeCell ref="A15:B15"/>
    <mergeCell ref="J15:O15"/>
    <mergeCell ref="D15:I15"/>
    <mergeCell ref="A24:B24"/>
    <mergeCell ref="A23:B23"/>
  </mergeCells>
  <hyperlinks>
    <hyperlink ref="D16" r:id="rId1"/>
    <hyperlink ref="D30" r:id="rId2"/>
    <hyperlink ref="D44:I44" r:id="rId3" display="http://www.ilo.org/global/research/global-reports/weso/2015/lang--en/index.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2" x14ac:dyDescent="0.25"/>
  <cols>
    <col min="1" max="1" width="42.28515625" customWidth="1"/>
    <col min="4" max="5" width="11.140625" bestFit="1" customWidth="1"/>
  </cols>
  <sheetData>
    <row r="1" spans="1:16" ht="14.4" x14ac:dyDescent="0.25">
      <c r="A1" s="228" t="s">
        <v>107</v>
      </c>
      <c r="B1" s="227"/>
      <c r="C1" s="227"/>
      <c r="D1" s="227"/>
      <c r="E1" s="227"/>
      <c r="F1" s="227"/>
      <c r="G1" s="227"/>
      <c r="H1" s="202"/>
      <c r="I1" s="202"/>
      <c r="J1" s="202"/>
      <c r="K1" s="203"/>
      <c r="L1" s="202"/>
      <c r="M1" s="202"/>
      <c r="N1" s="202"/>
      <c r="O1" s="202"/>
      <c r="P1" s="202"/>
    </row>
    <row r="2" spans="1:16" x14ac:dyDescent="0.25">
      <c r="A2" s="34" t="s">
        <v>106</v>
      </c>
      <c r="B2" s="227"/>
      <c r="C2" s="227"/>
      <c r="D2" s="227"/>
      <c r="E2" s="227"/>
      <c r="F2" s="227"/>
      <c r="G2" s="227"/>
      <c r="H2" s="202"/>
      <c r="I2" s="202"/>
      <c r="J2" s="202"/>
      <c r="K2" s="203"/>
      <c r="L2" s="202"/>
      <c r="M2" s="202"/>
      <c r="N2" s="202"/>
      <c r="O2" s="202"/>
      <c r="P2" s="202"/>
    </row>
    <row r="3" spans="1:16" x14ac:dyDescent="0.25">
      <c r="A3" s="226" t="s">
        <v>105</v>
      </c>
      <c r="B3" s="202"/>
      <c r="C3" s="202"/>
      <c r="D3" s="202"/>
      <c r="E3" s="202"/>
      <c r="F3" s="202"/>
      <c r="G3" s="202"/>
      <c r="H3" s="202"/>
      <c r="I3" s="202"/>
      <c r="J3" s="202"/>
      <c r="K3" s="203"/>
      <c r="L3" s="202"/>
      <c r="M3" s="202"/>
      <c r="N3" s="202"/>
      <c r="O3" s="202"/>
      <c r="P3" s="202"/>
    </row>
    <row r="4" spans="1:16" ht="30.6" x14ac:dyDescent="0.25">
      <c r="A4" s="201" t="s">
        <v>55</v>
      </c>
      <c r="B4" s="206" t="s">
        <v>102</v>
      </c>
      <c r="C4" s="216" t="s">
        <v>100</v>
      </c>
      <c r="D4" s="198" t="s">
        <v>99</v>
      </c>
      <c r="E4" s="197"/>
      <c r="F4" s="198" t="s">
        <v>98</v>
      </c>
      <c r="G4" s="197"/>
      <c r="H4" s="224"/>
      <c r="I4" s="224"/>
      <c r="J4" s="224"/>
      <c r="K4" s="225"/>
      <c r="L4" s="224"/>
      <c r="M4" s="224"/>
      <c r="N4" s="224"/>
      <c r="O4" s="224"/>
      <c r="P4" s="224"/>
    </row>
    <row r="5" spans="1:16" ht="24" x14ac:dyDescent="0.25">
      <c r="A5" s="196"/>
      <c r="B5" s="223" t="s">
        <v>55</v>
      </c>
      <c r="C5" s="213" t="s">
        <v>103</v>
      </c>
      <c r="D5" s="212" t="s">
        <v>104</v>
      </c>
      <c r="E5" s="212" t="s">
        <v>103</v>
      </c>
      <c r="F5" s="212" t="s">
        <v>104</v>
      </c>
      <c r="G5" s="212" t="s">
        <v>103</v>
      </c>
      <c r="H5" s="221"/>
      <c r="I5" s="221"/>
      <c r="J5" s="221"/>
      <c r="K5" s="222"/>
      <c r="L5" s="221"/>
      <c r="M5" s="221"/>
      <c r="N5" s="221"/>
      <c r="O5" s="221"/>
      <c r="P5" s="221"/>
    </row>
    <row r="6" spans="1:16" x14ac:dyDescent="0.25">
      <c r="A6" s="192" t="s">
        <v>8</v>
      </c>
      <c r="B6" s="190">
        <f>+G6-F6</f>
        <v>1.1082597665260465</v>
      </c>
      <c r="C6" s="188">
        <f>+'GVA &amp; labour productivity'!L59</f>
        <v>0.35026814300258191</v>
      </c>
      <c r="D6" s="189">
        <f>+'GVA &amp; labour productivity'!E46</f>
        <v>9843</v>
      </c>
      <c r="E6" s="189">
        <f>+'GVA &amp; labour productivity'!F46</f>
        <v>12894</v>
      </c>
      <c r="F6" s="188">
        <f>+'GVA &amp; labour productivity'!K46</f>
        <v>76.207804273768971</v>
      </c>
      <c r="G6" s="188">
        <f>+'GVA &amp; labour productivity'!L46</f>
        <v>77.316064040295018</v>
      </c>
      <c r="H6" s="202"/>
      <c r="I6" s="202"/>
      <c r="J6" s="202"/>
      <c r="K6" s="203"/>
      <c r="L6" s="202"/>
      <c r="M6" s="202"/>
      <c r="N6" s="202"/>
      <c r="O6" s="202"/>
      <c r="P6" s="202"/>
    </row>
    <row r="7" spans="1:16" x14ac:dyDescent="0.25">
      <c r="A7" s="191" t="s">
        <v>51</v>
      </c>
      <c r="B7" s="190">
        <f>+G7-F7</f>
        <v>6.6463747570962517E-2</v>
      </c>
      <c r="C7" s="188">
        <f>+'GVA &amp; labour productivity'!L60</f>
        <v>10.684933006798021</v>
      </c>
      <c r="D7" s="189">
        <f>+'GVA &amp; labour productivity'!E47</f>
        <v>89</v>
      </c>
      <c r="E7" s="189">
        <f>+'GVA &amp; labour productivity'!F47</f>
        <v>126</v>
      </c>
      <c r="F7" s="188">
        <f>+'GVA &amp; labour productivity'!K47</f>
        <v>0.68906782285537316</v>
      </c>
      <c r="G7" s="188">
        <f>+'GVA &amp; labour productivity'!L47</f>
        <v>0.75553157042633567</v>
      </c>
      <c r="H7" s="202"/>
      <c r="I7" s="202"/>
      <c r="J7" s="202"/>
      <c r="K7" s="203"/>
      <c r="L7" s="202"/>
      <c r="M7" s="202"/>
      <c r="N7" s="202"/>
      <c r="O7" s="202"/>
      <c r="P7" s="202"/>
    </row>
    <row r="8" spans="1:16" x14ac:dyDescent="0.25">
      <c r="A8" s="191" t="s">
        <v>50</v>
      </c>
      <c r="B8" s="190">
        <f>+G8-F8</f>
        <v>1.1407838877276082</v>
      </c>
      <c r="C8" s="188">
        <f>+'GVA &amp; labour productivity'!L61</f>
        <v>5.865692174283466</v>
      </c>
      <c r="D8" s="189">
        <f>+'GVA &amp; labour productivity'!E48</f>
        <v>346</v>
      </c>
      <c r="E8" s="189">
        <f>+'GVA &amp; labour productivity'!F48</f>
        <v>637</v>
      </c>
      <c r="F8" s="188">
        <f>+'GVA &amp; labour productivity'!K48</f>
        <v>2.6788479405388665</v>
      </c>
      <c r="G8" s="188">
        <f>+'GVA &amp; labour productivity'!L48</f>
        <v>3.8196318282664747</v>
      </c>
      <c r="H8" s="202"/>
      <c r="I8" s="202"/>
      <c r="J8" s="202"/>
      <c r="K8" s="203"/>
      <c r="L8" s="202"/>
      <c r="M8" s="202"/>
      <c r="N8" s="202"/>
      <c r="O8" s="202"/>
      <c r="P8" s="202"/>
    </row>
    <row r="9" spans="1:16" x14ac:dyDescent="0.25">
      <c r="A9" s="191" t="s">
        <v>49</v>
      </c>
      <c r="B9" s="190">
        <f>+G9-F9</f>
        <v>-0.42102852564640036</v>
      </c>
      <c r="C9" s="188">
        <f>+'GVA &amp; labour productivity'!L62</f>
        <v>1.3927505829518956</v>
      </c>
      <c r="D9" s="189">
        <f>+'GVA &amp; labour productivity'!E49</f>
        <v>248</v>
      </c>
      <c r="E9" s="189">
        <f>+'GVA &amp; labour productivity'!F49</f>
        <v>250</v>
      </c>
      <c r="F9" s="188">
        <f>+'GVA &amp; labour productivity'!K49</f>
        <v>1.9200991018891298</v>
      </c>
      <c r="G9" s="188">
        <f>+'GVA &amp; labour productivity'!L49</f>
        <v>1.4990705762427294</v>
      </c>
      <c r="H9" s="202"/>
      <c r="I9" s="202"/>
      <c r="J9" s="202"/>
      <c r="K9" s="203"/>
      <c r="L9" s="202"/>
      <c r="M9" s="202"/>
      <c r="N9" s="202"/>
      <c r="O9" s="202"/>
      <c r="P9" s="202"/>
    </row>
    <row r="10" spans="1:16" x14ac:dyDescent="0.25">
      <c r="A10" s="191" t="s">
        <v>48</v>
      </c>
      <c r="B10" s="190">
        <f>+G10-F10</f>
        <v>-8.8200503052616064E-2</v>
      </c>
      <c r="C10" s="188">
        <f>+'GVA &amp; labour productivity'!L63</f>
        <v>7.0925928990042397</v>
      </c>
      <c r="D10" s="189">
        <f>+'GVA &amp; labour productivity'!E50</f>
        <v>260</v>
      </c>
      <c r="E10" s="189">
        <f>+'GVA &amp; labour productivity'!F50</f>
        <v>321</v>
      </c>
      <c r="F10" s="188">
        <f>+'GVA &amp; labour productivity'!K50</f>
        <v>2.0130071229482809</v>
      </c>
      <c r="G10" s="188">
        <f>+'GVA &amp; labour productivity'!L50</f>
        <v>1.9248066198956648</v>
      </c>
      <c r="H10" s="202"/>
      <c r="I10" s="202"/>
      <c r="J10" s="202"/>
      <c r="K10" s="203"/>
      <c r="L10" s="202"/>
      <c r="M10" s="202"/>
      <c r="N10" s="202"/>
      <c r="O10" s="202"/>
      <c r="P10" s="202"/>
    </row>
    <row r="11" spans="1:16" x14ac:dyDescent="0.25">
      <c r="A11" s="191" t="s">
        <v>47</v>
      </c>
      <c r="B11" s="190">
        <f>+G11-F11</f>
        <v>-7.2277578734259995E-2</v>
      </c>
      <c r="C11" s="188">
        <f>+'GVA &amp; labour productivity'!L64</f>
        <v>22.340222601260905</v>
      </c>
      <c r="D11" s="189">
        <f>+'GVA &amp; labour productivity'!E51</f>
        <v>62</v>
      </c>
      <c r="E11" s="189">
        <f>+'GVA &amp; labour productivity'!F51</f>
        <v>68</v>
      </c>
      <c r="F11" s="188">
        <f>+'GVA &amp; labour productivity'!K51</f>
        <v>0.48002477547228245</v>
      </c>
      <c r="G11" s="188">
        <f>+'GVA &amp; labour productivity'!L51</f>
        <v>0.40774719673802245</v>
      </c>
      <c r="H11" s="202"/>
      <c r="I11" s="202"/>
      <c r="J11" s="202"/>
      <c r="K11" s="203"/>
      <c r="L11" s="202"/>
      <c r="M11" s="202"/>
      <c r="N11" s="202"/>
      <c r="O11" s="202"/>
      <c r="P11" s="202"/>
    </row>
    <row r="12" spans="1:16" x14ac:dyDescent="0.25">
      <c r="A12" s="191" t="s">
        <v>46</v>
      </c>
      <c r="B12" s="190">
        <f>+G12-F12</f>
        <v>-1.734000794391342</v>
      </c>
      <c r="C12" s="188">
        <f>+'GVA &amp; labour productivity'!L65</f>
        <v>1.2321923507121013</v>
      </c>
      <c r="D12" s="189">
        <f>+'GVA &amp; labour productivity'!E52</f>
        <v>2068</v>
      </c>
      <c r="E12" s="189">
        <f>+'GVA &amp; labour productivity'!F52</f>
        <v>2381</v>
      </c>
      <c r="F12" s="188">
        <f>+'GVA &amp; labour productivity'!K52</f>
        <v>16.011148962527098</v>
      </c>
      <c r="G12" s="188">
        <f>+'GVA &amp; labour productivity'!L52</f>
        <v>14.277148168135756</v>
      </c>
      <c r="H12" s="202"/>
      <c r="I12" s="202"/>
      <c r="J12" s="202"/>
      <c r="K12" s="203"/>
      <c r="L12" s="202"/>
      <c r="M12" s="202"/>
      <c r="N12" s="202"/>
      <c r="O12" s="202"/>
      <c r="P12" s="202"/>
    </row>
    <row r="13" spans="1:16" x14ac:dyDescent="0.25">
      <c r="A13" s="187" t="s">
        <v>97</v>
      </c>
      <c r="B13" s="186">
        <f>+G13-F13</f>
        <v>0</v>
      </c>
      <c r="C13" s="184">
        <f>+'GVA &amp; labour productivity'!L67</f>
        <v>1</v>
      </c>
      <c r="D13" s="185">
        <f>+'GVA &amp; labour productivity'!E54</f>
        <v>12916</v>
      </c>
      <c r="E13" s="185">
        <f>+'GVA &amp; labour productivity'!F54</f>
        <v>16677</v>
      </c>
      <c r="F13" s="184">
        <f>+'GVA &amp; labour productivity'!K54</f>
        <v>100.00000000000003</v>
      </c>
      <c r="G13" s="184">
        <f>+'GVA &amp; labour productivity'!L54</f>
        <v>100.00000000000001</v>
      </c>
      <c r="H13" s="219"/>
      <c r="I13" s="219"/>
      <c r="J13" s="219"/>
      <c r="K13" s="220"/>
      <c r="L13" s="219"/>
      <c r="M13" s="219"/>
      <c r="N13" s="219"/>
      <c r="O13" s="219"/>
      <c r="P13" s="219"/>
    </row>
    <row r="14" spans="1:16" x14ac:dyDescent="0.25">
      <c r="A14" s="183" t="s">
        <v>96</v>
      </c>
      <c r="B14" s="182"/>
      <c r="C14" s="182"/>
      <c r="D14" s="181">
        <f>SUM(D6:D12)</f>
        <v>12916</v>
      </c>
      <c r="E14" s="181">
        <f>SUM(E6:E12)</f>
        <v>16677</v>
      </c>
      <c r="F14" s="180">
        <f>SUM(F6:F12)</f>
        <v>100.00000000000003</v>
      </c>
      <c r="G14" s="180">
        <f>SUM(G6:G12)</f>
        <v>100.00000000000001</v>
      </c>
      <c r="H14" s="204"/>
      <c r="I14" s="204"/>
      <c r="J14" s="204"/>
      <c r="K14" s="205"/>
      <c r="L14" s="204"/>
      <c r="M14" s="204"/>
      <c r="N14" s="204"/>
      <c r="O14" s="204"/>
      <c r="P14" s="204"/>
    </row>
    <row r="15" spans="1:16" x14ac:dyDescent="0.25">
      <c r="A15" s="183"/>
      <c r="B15" s="210"/>
      <c r="C15" s="210"/>
      <c r="D15" s="209"/>
      <c r="E15" s="209"/>
      <c r="F15" s="218"/>
      <c r="G15" s="218"/>
      <c r="H15" s="204"/>
      <c r="I15" s="204"/>
      <c r="J15" s="204"/>
      <c r="K15" s="205"/>
      <c r="L15" s="204"/>
      <c r="M15" s="204"/>
      <c r="N15" s="204"/>
      <c r="O15" s="204"/>
      <c r="P15" s="204"/>
    </row>
    <row r="16" spans="1:16" x14ac:dyDescent="0.25">
      <c r="A16" s="183"/>
      <c r="B16" s="210"/>
      <c r="C16" s="210"/>
      <c r="D16" s="209"/>
      <c r="E16" s="209"/>
      <c r="F16" s="218"/>
      <c r="G16" s="218"/>
      <c r="H16" s="204"/>
      <c r="I16" s="204"/>
      <c r="J16" s="204"/>
      <c r="K16" s="205"/>
      <c r="L16" s="204"/>
      <c r="M16" s="204"/>
      <c r="N16" s="204"/>
      <c r="O16" s="204"/>
      <c r="P16" s="204"/>
    </row>
    <row r="17" spans="1:16" x14ac:dyDescent="0.25">
      <c r="A17" s="183"/>
      <c r="B17" s="210"/>
      <c r="C17" s="210"/>
      <c r="D17" s="209"/>
      <c r="E17" s="209"/>
      <c r="F17" s="218"/>
      <c r="G17" s="218"/>
      <c r="H17" s="204"/>
      <c r="I17" s="204"/>
      <c r="J17" s="204"/>
      <c r="K17" s="205"/>
      <c r="L17" s="204"/>
      <c r="M17" s="204"/>
      <c r="N17" s="204"/>
      <c r="O17" s="204"/>
      <c r="P17" s="204"/>
    </row>
    <row r="18" spans="1:16" x14ac:dyDescent="0.25">
      <c r="A18" s="183"/>
      <c r="B18" s="210"/>
      <c r="C18" s="210"/>
      <c r="D18" s="209"/>
      <c r="E18" s="209"/>
      <c r="F18" s="218"/>
      <c r="G18" s="218"/>
      <c r="H18" s="204"/>
      <c r="I18" s="204"/>
      <c r="J18" s="204"/>
      <c r="K18" s="205"/>
      <c r="L18" s="204"/>
      <c r="M18" s="204"/>
      <c r="N18" s="204"/>
      <c r="O18" s="204"/>
      <c r="P18" s="204"/>
    </row>
    <row r="19" spans="1:16" x14ac:dyDescent="0.25">
      <c r="A19" s="183"/>
      <c r="B19" s="210"/>
      <c r="C19" s="210"/>
      <c r="D19" s="209"/>
      <c r="E19" s="209"/>
      <c r="F19" s="218"/>
      <c r="G19" s="218"/>
      <c r="H19" s="204"/>
      <c r="I19" s="204"/>
      <c r="J19" s="204"/>
      <c r="K19" s="205"/>
      <c r="L19" s="204"/>
      <c r="M19" s="204"/>
      <c r="N19" s="204"/>
      <c r="O19" s="204"/>
      <c r="P19" s="204"/>
    </row>
    <row r="20" spans="1:16" x14ac:dyDescent="0.25">
      <c r="A20" s="202"/>
      <c r="B20" s="207"/>
      <c r="C20" s="202"/>
      <c r="D20" s="217"/>
      <c r="E20" s="202"/>
      <c r="F20" s="202"/>
      <c r="G20" s="202"/>
      <c r="H20" s="202"/>
      <c r="I20" s="202"/>
      <c r="J20" s="202"/>
      <c r="K20" s="203"/>
      <c r="L20" s="202"/>
      <c r="M20" s="202"/>
      <c r="N20" s="202"/>
      <c r="O20" s="202"/>
      <c r="P20" s="202"/>
    </row>
    <row r="21" spans="1:16" ht="30.6" x14ac:dyDescent="0.25">
      <c r="A21" s="201" t="s">
        <v>54</v>
      </c>
      <c r="B21" s="206" t="s">
        <v>102</v>
      </c>
      <c r="C21" s="216" t="s">
        <v>100</v>
      </c>
      <c r="D21" s="215" t="s">
        <v>99</v>
      </c>
      <c r="E21" s="214"/>
      <c r="F21" s="215" t="s">
        <v>98</v>
      </c>
      <c r="G21" s="214"/>
      <c r="H21" s="202"/>
      <c r="I21" s="202"/>
      <c r="J21" s="202"/>
      <c r="K21" s="203"/>
      <c r="L21" s="202"/>
      <c r="M21" s="202"/>
      <c r="N21" s="202"/>
      <c r="O21" s="202"/>
      <c r="P21" s="202"/>
    </row>
    <row r="22" spans="1:16" ht="12" customHeight="1" x14ac:dyDescent="0.25">
      <c r="A22" s="196"/>
      <c r="B22" s="213" t="s">
        <v>54</v>
      </c>
      <c r="C22" s="213">
        <v>2005</v>
      </c>
      <c r="D22" s="212">
        <v>2000</v>
      </c>
      <c r="E22" s="212">
        <v>2005</v>
      </c>
      <c r="F22" s="212">
        <v>2000</v>
      </c>
      <c r="G22" s="212">
        <v>2005</v>
      </c>
      <c r="H22" s="202"/>
      <c r="I22" s="202"/>
      <c r="J22" s="202"/>
      <c r="K22" s="203"/>
      <c r="L22" s="202"/>
      <c r="M22" s="202"/>
      <c r="N22" s="202"/>
      <c r="O22" s="202"/>
      <c r="P22" s="202"/>
    </row>
    <row r="23" spans="1:16" x14ac:dyDescent="0.25">
      <c r="A23" s="192" t="s">
        <v>8</v>
      </c>
      <c r="B23" s="190">
        <f>+G23-F23</f>
        <v>-2.4436017810550368</v>
      </c>
      <c r="C23" s="188">
        <f>+'GVA &amp; labour productivity'!M59</f>
        <v>0.29782328408089959</v>
      </c>
      <c r="D23" s="189">
        <f>+'GVA &amp; labour productivity'!F46</f>
        <v>12894</v>
      </c>
      <c r="E23" s="189">
        <f>+'GVA &amp; labour productivity'!G46</f>
        <v>14383</v>
      </c>
      <c r="F23" s="188">
        <f>+'GVA &amp; labour productivity'!L46</f>
        <v>77.316064040295018</v>
      </c>
      <c r="G23" s="188">
        <f>+'GVA &amp; labour productivity'!M46</f>
        <v>74.872462259239981</v>
      </c>
      <c r="H23" s="202"/>
      <c r="I23" s="202"/>
      <c r="J23" s="202"/>
      <c r="K23" s="203"/>
      <c r="L23" s="202"/>
      <c r="M23" s="202"/>
      <c r="N23" s="202"/>
      <c r="O23" s="202"/>
      <c r="P23" s="202"/>
    </row>
    <row r="24" spans="1:16" x14ac:dyDescent="0.25">
      <c r="A24" s="191" t="s">
        <v>51</v>
      </c>
      <c r="B24" s="190">
        <f>+G24-F24</f>
        <v>2.0106118277464446E-2</v>
      </c>
      <c r="C24" s="188">
        <f>+'GVA &amp; labour productivity'!M60</f>
        <v>11.562074329779424</v>
      </c>
      <c r="D24" s="189">
        <f>+'GVA &amp; labour productivity'!F47</f>
        <v>126</v>
      </c>
      <c r="E24" s="189">
        <f>+'GVA &amp; labour productivity'!G47</f>
        <v>149</v>
      </c>
      <c r="F24" s="188">
        <f>+'GVA &amp; labour productivity'!L47</f>
        <v>0.75553157042633567</v>
      </c>
      <c r="G24" s="188">
        <f>+'GVA &amp; labour productivity'!M47</f>
        <v>0.77563768870380012</v>
      </c>
      <c r="H24" s="202"/>
      <c r="I24" s="202"/>
      <c r="J24" s="202"/>
      <c r="K24" s="203"/>
      <c r="L24" s="202"/>
      <c r="M24" s="202"/>
      <c r="N24" s="202"/>
      <c r="O24" s="202"/>
      <c r="P24" s="202"/>
    </row>
    <row r="25" spans="1:16" x14ac:dyDescent="0.25">
      <c r="A25" s="191" t="s">
        <v>50</v>
      </c>
      <c r="B25" s="190">
        <f>+G25-F25</f>
        <v>1.786823143102604</v>
      </c>
      <c r="C25" s="188">
        <f>+'GVA &amp; labour productivity'!M61</f>
        <v>3.5580201305890413</v>
      </c>
      <c r="D25" s="189">
        <f>+'GVA &amp; labour productivity'!F48</f>
        <v>637</v>
      </c>
      <c r="E25" s="189">
        <f>+'GVA &amp; labour productivity'!G48</f>
        <v>1077</v>
      </c>
      <c r="F25" s="188">
        <f>+'GVA &amp; labour productivity'!L48</f>
        <v>3.8196318282664747</v>
      </c>
      <c r="G25" s="188">
        <f>+'GVA &amp; labour productivity'!M48</f>
        <v>5.6064549713690788</v>
      </c>
      <c r="H25" s="202"/>
      <c r="I25" s="202"/>
      <c r="J25" s="202"/>
      <c r="K25" s="203"/>
      <c r="L25" s="202"/>
      <c r="M25" s="202"/>
      <c r="N25" s="202"/>
      <c r="O25" s="202"/>
      <c r="P25" s="202"/>
    </row>
    <row r="26" spans="1:16" x14ac:dyDescent="0.25">
      <c r="A26" s="191" t="s">
        <v>49</v>
      </c>
      <c r="B26" s="190">
        <f>+G26-F26</f>
        <v>0.33330839304410032</v>
      </c>
      <c r="C26" s="188">
        <f>+'GVA &amp; labour productivity'!M62</f>
        <v>2.1472303608497638</v>
      </c>
      <c r="D26" s="189">
        <f>+'GVA &amp; labour productivity'!F49</f>
        <v>250</v>
      </c>
      <c r="E26" s="189">
        <f>+'GVA &amp; labour productivity'!G49</f>
        <v>352</v>
      </c>
      <c r="F26" s="188">
        <f>+'GVA &amp; labour productivity'!L49</f>
        <v>1.4990705762427294</v>
      </c>
      <c r="G26" s="188">
        <f>+'GVA &amp; labour productivity'!M49</f>
        <v>1.8323789692868298</v>
      </c>
      <c r="H26" s="202"/>
      <c r="I26" s="202"/>
      <c r="J26" s="202"/>
      <c r="K26" s="203"/>
      <c r="L26" s="202"/>
      <c r="M26" s="202"/>
      <c r="N26" s="202"/>
      <c r="O26" s="202"/>
      <c r="P26" s="202"/>
    </row>
    <row r="27" spans="1:16" x14ac:dyDescent="0.25">
      <c r="A27" s="191" t="s">
        <v>48</v>
      </c>
      <c r="B27" s="190">
        <f>+G27-F27</f>
        <v>1.1684790827916736E-2</v>
      </c>
      <c r="C27" s="188">
        <f>+'GVA &amp; labour productivity'!M63</f>
        <v>7.261359514609393</v>
      </c>
      <c r="D27" s="189">
        <f>+'GVA &amp; labour productivity'!F50</f>
        <v>321</v>
      </c>
      <c r="E27" s="189">
        <f>+'GVA &amp; labour productivity'!G50</f>
        <v>372</v>
      </c>
      <c r="F27" s="188">
        <f>+'GVA &amp; labour productivity'!L50</f>
        <v>1.9248066198956648</v>
      </c>
      <c r="G27" s="188">
        <f>+'GVA &amp; labour productivity'!M50</f>
        <v>1.9364914107235816</v>
      </c>
      <c r="H27" s="202"/>
      <c r="I27" s="202"/>
      <c r="J27" s="202"/>
      <c r="K27" s="203"/>
      <c r="L27" s="202"/>
      <c r="M27" s="202"/>
      <c r="N27" s="202"/>
      <c r="O27" s="202"/>
      <c r="P27" s="202"/>
    </row>
    <row r="28" spans="1:16" x14ac:dyDescent="0.25">
      <c r="A28" s="191" t="s">
        <v>47</v>
      </c>
      <c r="B28" s="190">
        <f>+G28-F28</f>
        <v>1.9113813152659476E-2</v>
      </c>
      <c r="C28" s="188">
        <f>+'GVA &amp; labour productivity'!M64</f>
        <v>33.466898954703836</v>
      </c>
      <c r="D28" s="189">
        <f>+'GVA &amp; labour productivity'!F51</f>
        <v>68</v>
      </c>
      <c r="E28" s="189">
        <f>+'GVA &amp; labour productivity'!G51</f>
        <v>82</v>
      </c>
      <c r="F28" s="188">
        <f>+'GVA &amp; labour productivity'!L51</f>
        <v>0.40774719673802245</v>
      </c>
      <c r="G28" s="188">
        <f>+'GVA &amp; labour productivity'!M51</f>
        <v>0.42686100989068193</v>
      </c>
      <c r="H28" s="202"/>
      <c r="I28" s="202"/>
      <c r="J28" s="202"/>
      <c r="K28" s="203"/>
      <c r="L28" s="202"/>
      <c r="M28" s="202"/>
      <c r="N28" s="202"/>
      <c r="O28" s="202"/>
      <c r="P28" s="202"/>
    </row>
    <row r="29" spans="1:16" x14ac:dyDescent="0.25">
      <c r="A29" s="191" t="s">
        <v>46</v>
      </c>
      <c r="B29" s="190">
        <f>+G29-F29</f>
        <v>0.27256552265029121</v>
      </c>
      <c r="C29" s="188">
        <f>+'GVA &amp; labour productivity'!M65</f>
        <v>1.1342878026988779</v>
      </c>
      <c r="D29" s="189">
        <f>+'GVA &amp; labour productivity'!F52</f>
        <v>2381</v>
      </c>
      <c r="E29" s="189">
        <f>+'GVA &amp; labour productivity'!G52</f>
        <v>2795</v>
      </c>
      <c r="F29" s="188">
        <f>+'GVA &amp; labour productivity'!L52</f>
        <v>14.277148168135756</v>
      </c>
      <c r="G29" s="188">
        <f>+'GVA &amp; labour productivity'!M52</f>
        <v>14.549713690786048</v>
      </c>
      <c r="H29" s="202"/>
      <c r="I29" s="202"/>
      <c r="J29" s="202"/>
      <c r="K29" s="203"/>
      <c r="L29" s="202"/>
      <c r="M29" s="202"/>
      <c r="N29" s="202"/>
      <c r="O29" s="202"/>
      <c r="P29" s="202"/>
    </row>
    <row r="30" spans="1:16" x14ac:dyDescent="0.25">
      <c r="A30" s="187" t="s">
        <v>97</v>
      </c>
      <c r="B30" s="186">
        <f>+G30-F30</f>
        <v>0</v>
      </c>
      <c r="C30" s="184">
        <f>+'GVA &amp; labour productivity'!M67</f>
        <v>1</v>
      </c>
      <c r="D30" s="185">
        <f>+'GVA &amp; labour productivity'!F54</f>
        <v>16677</v>
      </c>
      <c r="E30" s="185">
        <f>+'GVA &amp; labour productivity'!G54</f>
        <v>19210</v>
      </c>
      <c r="F30" s="184">
        <f>+'GVA &amp; labour productivity'!L54</f>
        <v>100.00000000000001</v>
      </c>
      <c r="G30" s="184">
        <f>+'GVA &amp; labour productivity'!M54</f>
        <v>100</v>
      </c>
      <c r="H30" s="202"/>
      <c r="I30" s="202"/>
      <c r="J30" s="202"/>
      <c r="K30" s="203"/>
      <c r="L30" s="202"/>
      <c r="M30" s="202"/>
      <c r="N30" s="202"/>
      <c r="O30" s="202"/>
      <c r="P30" s="202"/>
    </row>
    <row r="31" spans="1:16" x14ac:dyDescent="0.25">
      <c r="A31" s="183" t="s">
        <v>96</v>
      </c>
      <c r="B31" s="182"/>
      <c r="C31" s="182"/>
      <c r="D31" s="181">
        <f>SUM(D23:D29)</f>
        <v>16677</v>
      </c>
      <c r="E31" s="181">
        <f>SUM(E23:E29)</f>
        <v>19210</v>
      </c>
      <c r="F31" s="180">
        <f>SUM(F23:F29)</f>
        <v>100.00000000000001</v>
      </c>
      <c r="G31" s="180">
        <f>SUM(G23:G29)</f>
        <v>100</v>
      </c>
      <c r="H31" s="202"/>
      <c r="I31" s="202"/>
      <c r="J31" s="202"/>
      <c r="K31" s="203"/>
      <c r="L31" s="202"/>
      <c r="M31" s="202"/>
      <c r="N31" s="202"/>
      <c r="O31" s="202"/>
      <c r="P31" s="202"/>
    </row>
    <row r="32" spans="1:16" x14ac:dyDescent="0.25">
      <c r="A32" s="183"/>
      <c r="B32" s="211"/>
      <c r="C32" s="210"/>
      <c r="D32" s="209"/>
      <c r="E32" s="209"/>
      <c r="F32" s="208"/>
      <c r="G32" s="208"/>
      <c r="H32" s="202"/>
      <c r="I32" s="202"/>
      <c r="J32" s="202"/>
      <c r="K32" s="203"/>
      <c r="L32" s="202"/>
      <c r="M32" s="202"/>
      <c r="N32" s="202"/>
      <c r="O32" s="202"/>
      <c r="P32" s="202"/>
    </row>
    <row r="33" spans="1:16" x14ac:dyDescent="0.25">
      <c r="A33" s="183"/>
      <c r="B33" s="211"/>
      <c r="C33" s="210"/>
      <c r="D33" s="209"/>
      <c r="E33" s="209"/>
      <c r="F33" s="208"/>
      <c r="G33" s="208"/>
      <c r="H33" s="202"/>
      <c r="I33" s="202"/>
      <c r="J33" s="202"/>
      <c r="K33" s="203"/>
      <c r="L33" s="202"/>
      <c r="M33" s="202"/>
      <c r="N33" s="202"/>
      <c r="O33" s="202"/>
      <c r="P33" s="202"/>
    </row>
    <row r="34" spans="1:16" x14ac:dyDescent="0.25">
      <c r="A34" s="183"/>
      <c r="B34" s="211"/>
      <c r="C34" s="210"/>
      <c r="D34" s="209"/>
      <c r="E34" s="209"/>
      <c r="F34" s="208"/>
      <c r="G34" s="208"/>
      <c r="H34" s="202"/>
      <c r="I34" s="202"/>
      <c r="J34" s="202"/>
      <c r="K34" s="203"/>
      <c r="L34" s="202"/>
      <c r="M34" s="202"/>
      <c r="N34" s="202"/>
      <c r="O34" s="202"/>
      <c r="P34" s="202"/>
    </row>
    <row r="35" spans="1:16" x14ac:dyDescent="0.25">
      <c r="A35" s="183"/>
      <c r="B35" s="211"/>
      <c r="C35" s="210"/>
      <c r="D35" s="209"/>
      <c r="E35" s="209"/>
      <c r="F35" s="208"/>
      <c r="G35" s="208"/>
      <c r="H35" s="202"/>
      <c r="I35" s="202"/>
      <c r="J35" s="202"/>
      <c r="K35" s="203"/>
      <c r="L35" s="202"/>
      <c r="M35" s="202"/>
      <c r="N35" s="202"/>
      <c r="O35" s="202"/>
      <c r="P35" s="202"/>
    </row>
    <row r="36" spans="1:16" x14ac:dyDescent="0.25">
      <c r="A36" s="183"/>
      <c r="B36" s="211"/>
      <c r="C36" s="210"/>
      <c r="D36" s="209"/>
      <c r="E36" s="209"/>
      <c r="F36" s="208"/>
      <c r="G36" s="208"/>
      <c r="H36" s="202"/>
      <c r="I36" s="202"/>
      <c r="J36" s="202"/>
      <c r="K36" s="203"/>
      <c r="L36" s="202"/>
      <c r="M36" s="202"/>
      <c r="N36" s="202"/>
      <c r="O36" s="202"/>
      <c r="P36" s="202"/>
    </row>
    <row r="37" spans="1:16" x14ac:dyDescent="0.25">
      <c r="A37" s="202"/>
      <c r="B37" s="207"/>
      <c r="C37" s="202"/>
      <c r="D37" s="202"/>
      <c r="E37" s="202"/>
      <c r="F37" s="202"/>
      <c r="G37" s="202"/>
      <c r="H37" s="202"/>
      <c r="I37" s="202"/>
      <c r="J37" s="202"/>
      <c r="K37" s="203"/>
      <c r="L37" s="202"/>
      <c r="M37" s="202"/>
      <c r="N37" s="202"/>
      <c r="O37" s="202"/>
      <c r="P37" s="202"/>
    </row>
    <row r="38" spans="1:16" ht="30.6" x14ac:dyDescent="0.25">
      <c r="A38" s="201" t="s">
        <v>53</v>
      </c>
      <c r="B38" s="206" t="s">
        <v>102</v>
      </c>
      <c r="C38" s="199" t="s">
        <v>100</v>
      </c>
      <c r="D38" s="198" t="s">
        <v>99</v>
      </c>
      <c r="E38" s="197"/>
      <c r="F38" s="198" t="s">
        <v>98</v>
      </c>
      <c r="G38" s="197"/>
      <c r="H38" s="204"/>
      <c r="I38" s="204"/>
      <c r="J38" s="204"/>
      <c r="K38" s="205"/>
      <c r="L38" s="204"/>
      <c r="M38" s="204"/>
      <c r="N38" s="204"/>
      <c r="O38" s="204"/>
      <c r="P38" s="204"/>
    </row>
    <row r="39" spans="1:16" ht="12" customHeight="1" x14ac:dyDescent="0.25">
      <c r="A39" s="196"/>
      <c r="B39" s="195" t="s">
        <v>53</v>
      </c>
      <c r="C39" s="194">
        <v>2010</v>
      </c>
      <c r="D39" s="193">
        <v>2005</v>
      </c>
      <c r="E39" s="193">
        <v>2010</v>
      </c>
      <c r="F39" s="193">
        <v>2005</v>
      </c>
      <c r="G39" s="193">
        <v>2010</v>
      </c>
      <c r="H39" s="202"/>
      <c r="I39" s="202"/>
      <c r="J39" s="202"/>
      <c r="K39" s="203"/>
      <c r="L39" s="202"/>
      <c r="M39" s="202"/>
      <c r="N39" s="202"/>
      <c r="O39" s="202"/>
      <c r="P39" s="202"/>
    </row>
    <row r="40" spans="1:16" x14ac:dyDescent="0.25">
      <c r="A40" s="192" t="s">
        <v>8</v>
      </c>
      <c r="B40" s="190">
        <f>+G40-F40</f>
        <v>-1.9847449990639348</v>
      </c>
      <c r="C40" s="188">
        <f>+'GVA &amp; labour productivity'!N59</f>
        <v>0.27434219403211485</v>
      </c>
      <c r="D40" s="189">
        <f>+'GVA &amp; labour productivity'!G46</f>
        <v>14383</v>
      </c>
      <c r="E40" s="189">
        <f>+'GVA &amp; labour productivity'!H46</f>
        <v>16313</v>
      </c>
      <c r="F40" s="188">
        <f>+'GVA &amp; labour productivity'!M46</f>
        <v>74.872462259239981</v>
      </c>
      <c r="G40" s="188">
        <f>+'GVA &amp; labour productivity'!N46</f>
        <v>72.887717260176046</v>
      </c>
      <c r="H40" s="202"/>
      <c r="I40" s="202"/>
      <c r="J40" s="202"/>
      <c r="K40" s="203"/>
      <c r="L40" s="202"/>
      <c r="M40" s="202"/>
      <c r="N40" s="202"/>
      <c r="O40" s="202"/>
      <c r="P40" s="202"/>
    </row>
    <row r="41" spans="1:16" x14ac:dyDescent="0.25">
      <c r="A41" s="191" t="s">
        <v>51</v>
      </c>
      <c r="B41" s="190">
        <f>+G41-F41</f>
        <v>6.2755412680510769E-3</v>
      </c>
      <c r="C41" s="188">
        <f>+'GVA &amp; labour productivity'!N60</f>
        <v>27.183474519838104</v>
      </c>
      <c r="D41" s="189">
        <f>+'GVA &amp; labour productivity'!G47</f>
        <v>149</v>
      </c>
      <c r="E41" s="189">
        <f>+'GVA &amp; labour productivity'!H47</f>
        <v>175</v>
      </c>
      <c r="F41" s="188">
        <f>+'GVA &amp; labour productivity'!M47</f>
        <v>0.77563768870380012</v>
      </c>
      <c r="G41" s="188">
        <f>+'GVA &amp; labour productivity'!N47</f>
        <v>0.7819132299718512</v>
      </c>
      <c r="H41" s="202"/>
      <c r="I41" s="202"/>
      <c r="J41" s="202"/>
      <c r="K41" s="203"/>
      <c r="L41" s="202"/>
      <c r="M41" s="202"/>
      <c r="N41" s="202"/>
      <c r="O41" s="202"/>
      <c r="P41" s="202"/>
    </row>
    <row r="42" spans="1:16" x14ac:dyDescent="0.25">
      <c r="A42" s="191" t="s">
        <v>50</v>
      </c>
      <c r="B42" s="190">
        <f>+G42-F42</f>
        <v>1.3816152667793506</v>
      </c>
      <c r="C42" s="188">
        <f>+'GVA &amp; labour productivity'!N61</f>
        <v>1.653249747040908</v>
      </c>
      <c r="D42" s="189">
        <f>+'GVA &amp; labour productivity'!G48</f>
        <v>1077</v>
      </c>
      <c r="E42" s="189">
        <f>+'GVA &amp; labour productivity'!H48</f>
        <v>1564</v>
      </c>
      <c r="F42" s="188">
        <f>+'GVA &amp; labour productivity'!M48</f>
        <v>5.6064549713690788</v>
      </c>
      <c r="G42" s="188">
        <f>+'GVA &amp; labour productivity'!N48</f>
        <v>6.9880702381484294</v>
      </c>
      <c r="H42" s="202"/>
      <c r="I42" s="202"/>
      <c r="J42" s="202"/>
      <c r="K42" s="203"/>
      <c r="L42" s="202"/>
      <c r="M42" s="202"/>
      <c r="N42" s="202"/>
      <c r="O42" s="202"/>
      <c r="P42" s="202"/>
    </row>
    <row r="43" spans="1:16" x14ac:dyDescent="0.25">
      <c r="A43" s="191" t="s">
        <v>49</v>
      </c>
      <c r="B43" s="190">
        <f>+G43-F43</f>
        <v>0.27655271383724855</v>
      </c>
      <c r="C43" s="188">
        <f>+'GVA &amp; labour productivity'!N62</f>
        <v>1.6455619783388398</v>
      </c>
      <c r="D43" s="189">
        <f>+'GVA &amp; labour productivity'!G49</f>
        <v>352</v>
      </c>
      <c r="E43" s="189">
        <f>+'GVA &amp; labour productivity'!H49</f>
        <v>472</v>
      </c>
      <c r="F43" s="188">
        <f>+'GVA &amp; labour productivity'!M49</f>
        <v>1.8323789692868298</v>
      </c>
      <c r="G43" s="188">
        <f>+'GVA &amp; labour productivity'!N49</f>
        <v>2.1089316831240783</v>
      </c>
      <c r="H43" s="202"/>
      <c r="I43" s="202"/>
      <c r="J43" s="202"/>
      <c r="K43" s="203"/>
      <c r="L43" s="202"/>
      <c r="M43" s="202"/>
      <c r="N43" s="202"/>
      <c r="O43" s="202"/>
      <c r="P43" s="202"/>
    </row>
    <row r="44" spans="1:16" x14ac:dyDescent="0.25">
      <c r="A44" s="191" t="s">
        <v>48</v>
      </c>
      <c r="B44" s="190">
        <f>+G44-F44</f>
        <v>4.733415560500065E-2</v>
      </c>
      <c r="C44" s="188">
        <f>+'GVA &amp; labour productivity'!N63</f>
        <v>7.7193071907155346</v>
      </c>
      <c r="D44" s="189">
        <f>+'GVA &amp; labour productivity'!G50</f>
        <v>372</v>
      </c>
      <c r="E44" s="189">
        <f>+'GVA &amp; labour productivity'!H50</f>
        <v>444</v>
      </c>
      <c r="F44" s="188">
        <f>+'GVA &amp; labour productivity'!M50</f>
        <v>1.9364914107235816</v>
      </c>
      <c r="G44" s="188">
        <f>+'GVA &amp; labour productivity'!N50</f>
        <v>1.9838255663285822</v>
      </c>
      <c r="H44" s="202"/>
      <c r="I44" s="202"/>
      <c r="J44" s="202"/>
      <c r="K44" s="203"/>
      <c r="L44" s="202"/>
      <c r="M44" s="202"/>
      <c r="N44" s="202"/>
      <c r="O44" s="202"/>
      <c r="P44" s="202"/>
    </row>
    <row r="45" spans="1:16" x14ac:dyDescent="0.25">
      <c r="A45" s="191" t="s">
        <v>47</v>
      </c>
      <c r="B45" s="190">
        <f>+G45-F45</f>
        <v>2.4414625693072123E-2</v>
      </c>
      <c r="C45" s="188">
        <f>+'GVA &amp; labour productivity'!N64</f>
        <v>30.07391272771277</v>
      </c>
      <c r="D45" s="189">
        <f>+'GVA &amp; labour productivity'!G51</f>
        <v>82</v>
      </c>
      <c r="E45" s="189">
        <f>+'GVA &amp; labour productivity'!H51</f>
        <v>101</v>
      </c>
      <c r="F45" s="188">
        <f>+'GVA &amp; labour productivity'!M51</f>
        <v>0.42686100989068193</v>
      </c>
      <c r="G45" s="188">
        <f>+'GVA &amp; labour productivity'!N51</f>
        <v>0.45127563558375405</v>
      </c>
      <c r="H45" s="202"/>
      <c r="I45" s="202"/>
      <c r="J45" s="202"/>
      <c r="K45" s="203"/>
      <c r="L45" s="202"/>
      <c r="M45" s="202"/>
      <c r="N45" s="202"/>
      <c r="O45" s="202"/>
      <c r="P45" s="202"/>
    </row>
    <row r="46" spans="1:16" x14ac:dyDescent="0.25">
      <c r="A46" s="191" t="s">
        <v>46</v>
      </c>
      <c r="B46" s="190">
        <f>+G46-F46</f>
        <v>0.24855269588121587</v>
      </c>
      <c r="C46" s="188">
        <f>+'GVA &amp; labour productivity'!N65</f>
        <v>1.0028147075657743</v>
      </c>
      <c r="D46" s="189">
        <f>+'GVA &amp; labour productivity'!G52</f>
        <v>2795</v>
      </c>
      <c r="E46" s="189">
        <f>+'GVA &amp; labour productivity'!H52</f>
        <v>3312</v>
      </c>
      <c r="F46" s="188">
        <f>+'GVA &amp; labour productivity'!M52</f>
        <v>14.549713690786048</v>
      </c>
      <c r="G46" s="188">
        <f>+'GVA &amp; labour productivity'!N52</f>
        <v>14.798266386667263</v>
      </c>
      <c r="H46" s="202"/>
      <c r="I46" s="202"/>
      <c r="J46" s="202"/>
      <c r="K46" s="203"/>
      <c r="L46" s="202"/>
      <c r="M46" s="202"/>
      <c r="N46" s="202"/>
      <c r="O46" s="202"/>
      <c r="P46" s="202"/>
    </row>
    <row r="47" spans="1:16" x14ac:dyDescent="0.25">
      <c r="A47" s="187" t="s">
        <v>97</v>
      </c>
      <c r="B47" s="186">
        <f>+G47-F47</f>
        <v>0</v>
      </c>
      <c r="C47" s="184">
        <f>+'GVA &amp; labour productivity'!N67</f>
        <v>1</v>
      </c>
      <c r="D47" s="185">
        <f>+'GVA &amp; labour productivity'!G54</f>
        <v>19210</v>
      </c>
      <c r="E47" s="185">
        <f>+'GVA &amp; labour productivity'!H54</f>
        <v>22381</v>
      </c>
      <c r="F47" s="184">
        <f>+'GVA &amp; labour productivity'!M54</f>
        <v>100</v>
      </c>
      <c r="G47" s="184">
        <f>+'GVA &amp; labour productivity'!N54</f>
        <v>100</v>
      </c>
      <c r="H47" s="202"/>
      <c r="I47" s="202"/>
      <c r="J47" s="202"/>
      <c r="K47" s="203"/>
      <c r="L47" s="202"/>
      <c r="M47" s="202"/>
      <c r="N47" s="202"/>
      <c r="O47" s="202"/>
      <c r="P47" s="202"/>
    </row>
    <row r="48" spans="1:16" x14ac:dyDescent="0.25">
      <c r="A48" s="183" t="s">
        <v>96</v>
      </c>
      <c r="B48" s="182"/>
      <c r="C48" s="182"/>
      <c r="D48" s="181">
        <f>SUM(D40:D46)</f>
        <v>19210</v>
      </c>
      <c r="E48" s="181">
        <f>SUM(E40:E46)</f>
        <v>22381</v>
      </c>
      <c r="F48" s="180">
        <f>SUM(F40:F46)</f>
        <v>100</v>
      </c>
      <c r="G48" s="180">
        <f>SUM(G40:G46)</f>
        <v>100</v>
      </c>
      <c r="H48" s="202"/>
      <c r="I48" s="202"/>
      <c r="J48" s="202"/>
      <c r="K48" s="203"/>
      <c r="L48" s="202"/>
      <c r="M48" s="202"/>
      <c r="N48" s="202"/>
      <c r="O48" s="202"/>
      <c r="P48" s="202"/>
    </row>
    <row r="55" spans="1:7" ht="40.799999999999997" x14ac:dyDescent="0.25">
      <c r="A55" s="201" t="s">
        <v>52</v>
      </c>
      <c r="B55" s="200" t="s">
        <v>101</v>
      </c>
      <c r="C55" s="199" t="s">
        <v>100</v>
      </c>
      <c r="D55" s="198" t="s">
        <v>99</v>
      </c>
      <c r="E55" s="197"/>
      <c r="F55" s="198" t="s">
        <v>98</v>
      </c>
      <c r="G55" s="197"/>
    </row>
    <row r="56" spans="1:7" ht="12" customHeight="1" x14ac:dyDescent="0.25">
      <c r="A56" s="196"/>
      <c r="B56" s="195" t="s">
        <v>52</v>
      </c>
      <c r="C56" s="194">
        <v>2013</v>
      </c>
      <c r="D56" s="193">
        <v>2010</v>
      </c>
      <c r="E56" s="193">
        <v>2013</v>
      </c>
      <c r="F56" s="193">
        <v>2010</v>
      </c>
      <c r="G56" s="193">
        <v>2013</v>
      </c>
    </row>
    <row r="57" spans="1:7" x14ac:dyDescent="0.25">
      <c r="A57" s="192" t="s">
        <v>8</v>
      </c>
      <c r="B57" s="190">
        <f>+G57-F57</f>
        <v>-0.95796418381715398</v>
      </c>
      <c r="C57" s="188">
        <f>+'GVA &amp; labour productivity'!O59</f>
        <v>0.25118799913435447</v>
      </c>
      <c r="D57" s="189">
        <f>+'GVA &amp; labour productivity'!H46</f>
        <v>16313</v>
      </c>
      <c r="E57" s="189">
        <f>+'GVA &amp; labour productivity'!I46</f>
        <v>17653</v>
      </c>
      <c r="F57" s="188">
        <f>+'GVA &amp; labour productivity'!N46</f>
        <v>72.887717260176046</v>
      </c>
      <c r="G57" s="188">
        <f>+'GVA &amp; labour productivity'!O46</f>
        <v>71.929753076358892</v>
      </c>
    </row>
    <row r="58" spans="1:7" x14ac:dyDescent="0.25">
      <c r="A58" s="191" t="s">
        <v>51</v>
      </c>
      <c r="B58" s="190">
        <f>+G58-F58</f>
        <v>4.5240221254617796E-2</v>
      </c>
      <c r="C58" s="188">
        <f>+'GVA &amp; labour productivity'!O60</f>
        <v>30.80814837602551</v>
      </c>
      <c r="D58" s="189">
        <f>+'GVA &amp; labour productivity'!H47</f>
        <v>175</v>
      </c>
      <c r="E58" s="189">
        <f>+'GVA &amp; labour productivity'!I47</f>
        <v>203</v>
      </c>
      <c r="F58" s="188">
        <f>+'GVA &amp; labour productivity'!N47</f>
        <v>0.7819132299718512</v>
      </c>
      <c r="G58" s="188">
        <f>+'GVA &amp; labour productivity'!O47</f>
        <v>0.82715345122646899</v>
      </c>
    </row>
    <row r="59" spans="1:7" x14ac:dyDescent="0.25">
      <c r="A59" s="191" t="s">
        <v>50</v>
      </c>
      <c r="B59" s="190">
        <f>+G59-F59</f>
        <v>0.23627985556846376</v>
      </c>
      <c r="C59" s="188">
        <f>+'GVA &amp; labour productivity'!O61</f>
        <v>1.5248125799290084</v>
      </c>
      <c r="D59" s="189">
        <f>+'GVA &amp; labour productivity'!H48</f>
        <v>1564</v>
      </c>
      <c r="E59" s="189">
        <f>+'GVA &amp; labour productivity'!I48</f>
        <v>1773</v>
      </c>
      <c r="F59" s="188">
        <f>+'GVA &amp; labour productivity'!N48</f>
        <v>6.9880702381484294</v>
      </c>
      <c r="G59" s="188">
        <f>+'GVA &amp; labour productivity'!O48</f>
        <v>7.2243500937168932</v>
      </c>
    </row>
    <row r="60" spans="1:7" x14ac:dyDescent="0.25">
      <c r="A60" s="191" t="s">
        <v>49</v>
      </c>
      <c r="B60" s="190">
        <f>+G60-F60</f>
        <v>0.20139347374985217</v>
      </c>
      <c r="C60" s="188">
        <f>+'GVA &amp; labour productivity'!O62</f>
        <v>1.8826542480458679</v>
      </c>
      <c r="D60" s="189">
        <f>+'GVA &amp; labour productivity'!H49</f>
        <v>472</v>
      </c>
      <c r="E60" s="189">
        <f>+'GVA &amp; labour productivity'!I49</f>
        <v>567</v>
      </c>
      <c r="F60" s="188">
        <f>+'GVA &amp; labour productivity'!N49</f>
        <v>2.1089316831240783</v>
      </c>
      <c r="G60" s="188">
        <f>+'GVA &amp; labour productivity'!O49</f>
        <v>2.3103251568739305</v>
      </c>
    </row>
    <row r="61" spans="1:7" x14ac:dyDescent="0.25">
      <c r="A61" s="191" t="s">
        <v>48</v>
      </c>
      <c r="B61" s="190">
        <f>+G61-F61</f>
        <v>3.3124967450246068E-2</v>
      </c>
      <c r="C61" s="188">
        <f>+'GVA &amp; labour productivity'!O63</f>
        <v>7.4525982302771547</v>
      </c>
      <c r="D61" s="189">
        <f>+'GVA &amp; labour productivity'!H50</f>
        <v>444</v>
      </c>
      <c r="E61" s="189">
        <f>+'GVA &amp; labour productivity'!I50</f>
        <v>495</v>
      </c>
      <c r="F61" s="188">
        <f>+'GVA &amp; labour productivity'!N50</f>
        <v>1.9838255663285822</v>
      </c>
      <c r="G61" s="188">
        <f>+'GVA &amp; labour productivity'!O50</f>
        <v>2.0169505337788283</v>
      </c>
    </row>
    <row r="62" spans="1:7" x14ac:dyDescent="0.25">
      <c r="A62" s="191" t="s">
        <v>47</v>
      </c>
      <c r="B62" s="190">
        <f>+G62-F62</f>
        <v>2.1383479402799555E-2</v>
      </c>
      <c r="C62" s="188">
        <f>+'GVA &amp; labour productivity'!O64</f>
        <v>27.09013462632392</v>
      </c>
      <c r="D62" s="189">
        <f>+'GVA &amp; labour productivity'!H51</f>
        <v>101</v>
      </c>
      <c r="E62" s="189">
        <f>+'GVA &amp; labour productivity'!I51</f>
        <v>116</v>
      </c>
      <c r="F62" s="188">
        <f>+'GVA &amp; labour productivity'!N51</f>
        <v>0.45127563558375405</v>
      </c>
      <c r="G62" s="188">
        <f>+'GVA &amp; labour productivity'!O51</f>
        <v>0.47265911498655361</v>
      </c>
    </row>
    <row r="63" spans="1:7" x14ac:dyDescent="0.25">
      <c r="A63" s="191" t="s">
        <v>46</v>
      </c>
      <c r="B63" s="190">
        <f>+G63-F63</f>
        <v>0.42054218639116847</v>
      </c>
      <c r="C63" s="188">
        <f>+'GVA &amp; labour productivity'!O65</f>
        <v>0.87048854817969479</v>
      </c>
      <c r="D63" s="189">
        <f>+'GVA &amp; labour productivity'!H52</f>
        <v>3312</v>
      </c>
      <c r="E63" s="189">
        <f>+'GVA &amp; labour productivity'!I52</f>
        <v>3735</v>
      </c>
      <c r="F63" s="188">
        <f>+'GVA &amp; labour productivity'!N52</f>
        <v>14.798266386667263</v>
      </c>
      <c r="G63" s="188">
        <f>+'GVA &amp; labour productivity'!O52</f>
        <v>15.218808573058432</v>
      </c>
    </row>
    <row r="64" spans="1:7" x14ac:dyDescent="0.25">
      <c r="A64" s="187" t="s">
        <v>97</v>
      </c>
      <c r="B64" s="186">
        <f>+G64-F64</f>
        <v>0</v>
      </c>
      <c r="C64" s="184">
        <f>+'GVA &amp; labour productivity'!O67</f>
        <v>1</v>
      </c>
      <c r="D64" s="185">
        <f>+'GVA &amp; labour productivity'!H54</f>
        <v>22381</v>
      </c>
      <c r="E64" s="185">
        <f>+'GVA &amp; labour productivity'!I54</f>
        <v>24542</v>
      </c>
      <c r="F64" s="184">
        <f>+'GVA &amp; labour productivity'!N54</f>
        <v>100</v>
      </c>
      <c r="G64" s="184">
        <f>+'GVA &amp; labour productivity'!O54</f>
        <v>100</v>
      </c>
    </row>
    <row r="65" spans="1:7" x14ac:dyDescent="0.25">
      <c r="A65" s="183" t="s">
        <v>96</v>
      </c>
      <c r="B65" s="182"/>
      <c r="C65" s="182"/>
      <c r="D65" s="181">
        <f>SUM(D57:D63)</f>
        <v>22381</v>
      </c>
      <c r="E65" s="181">
        <f>SUM(E57:E63)</f>
        <v>24542</v>
      </c>
      <c r="F65" s="180">
        <f>SUM(F57:F63)</f>
        <v>100</v>
      </c>
      <c r="G65" s="180">
        <f>SUM(G57:G63)</f>
        <v>100</v>
      </c>
    </row>
  </sheetData>
  <mergeCells count="12">
    <mergeCell ref="D38:E38"/>
    <mergeCell ref="F38:G38"/>
    <mergeCell ref="F55:G55"/>
    <mergeCell ref="A4:A5"/>
    <mergeCell ref="A21:A22"/>
    <mergeCell ref="A38:A39"/>
    <mergeCell ref="A55:A56"/>
    <mergeCell ref="D55:E55"/>
    <mergeCell ref="D4:E4"/>
    <mergeCell ref="F4:G4"/>
    <mergeCell ref="D21:E21"/>
    <mergeCell ref="F21:G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opLeftCell="A19" workbookViewId="0"/>
  </sheetViews>
  <sheetFormatPr defaultRowHeight="12" x14ac:dyDescent="0.25"/>
  <cols>
    <col min="1" max="1" width="28.140625" customWidth="1"/>
    <col min="2" max="6" width="12.85546875" customWidth="1"/>
    <col min="7" max="7" width="3.42578125" customWidth="1"/>
  </cols>
  <sheetData>
    <row r="1" spans="1:6" ht="14.4" x14ac:dyDescent="0.3">
      <c r="A1" s="258" t="s">
        <v>118</v>
      </c>
      <c r="B1" s="257"/>
      <c r="C1" s="243"/>
      <c r="D1" s="243"/>
      <c r="E1" s="243"/>
      <c r="F1" s="243"/>
    </row>
    <row r="2" spans="1:6" ht="11.25" customHeight="1" x14ac:dyDescent="0.25">
      <c r="A2" s="34" t="s">
        <v>106</v>
      </c>
      <c r="B2" s="257"/>
      <c r="C2" s="243"/>
      <c r="D2" s="243"/>
      <c r="E2" s="243"/>
      <c r="F2" s="243"/>
    </row>
    <row r="3" spans="1:6" ht="11.25" customHeight="1" x14ac:dyDescent="0.25">
      <c r="A3" s="34"/>
      <c r="B3" s="257"/>
      <c r="C3" s="243"/>
      <c r="D3" s="243"/>
      <c r="E3" s="243"/>
      <c r="F3" s="243"/>
    </row>
    <row r="4" spans="1:6" ht="24" x14ac:dyDescent="0.25">
      <c r="A4" s="241"/>
      <c r="B4" s="247" t="s">
        <v>113</v>
      </c>
      <c r="C4" s="247" t="s">
        <v>117</v>
      </c>
      <c r="D4" s="243"/>
    </row>
    <row r="5" spans="1:6" ht="11.25" customHeight="1" x14ac:dyDescent="0.25">
      <c r="A5" s="248" t="s">
        <v>55</v>
      </c>
      <c r="B5" s="230">
        <f>+F19</f>
        <v>-3.8158152216102942E-2</v>
      </c>
      <c r="C5" s="230">
        <f>+B19-F19</f>
        <v>-3.9128274436985661E-2</v>
      </c>
      <c r="D5" s="243"/>
    </row>
    <row r="6" spans="1:6" ht="11.25" customHeight="1" x14ac:dyDescent="0.25">
      <c r="A6" s="248" t="s">
        <v>54</v>
      </c>
      <c r="B6" s="230">
        <f>+F29</f>
        <v>-2.3267236745640754E-2</v>
      </c>
      <c r="C6" s="230">
        <f>+B29-F29</f>
        <v>2.8909796026216752E-2</v>
      </c>
      <c r="D6" s="243"/>
    </row>
    <row r="7" spans="1:6" ht="11.25" customHeight="1" x14ac:dyDescent="0.25">
      <c r="A7" s="248" t="s">
        <v>53</v>
      </c>
      <c r="B7" s="230">
        <f>+F39</f>
        <v>2.3895632991324557E-3</v>
      </c>
      <c r="C7" s="230">
        <f>+B39-F39</f>
        <v>2.3662448494452728E-2</v>
      </c>
      <c r="D7" s="243"/>
    </row>
    <row r="8" spans="1:6" ht="11.25" customHeight="1" x14ac:dyDescent="0.25">
      <c r="A8" s="248" t="s">
        <v>52</v>
      </c>
      <c r="B8" s="230">
        <f>+F49</f>
        <v>1.0705109337645676E-2</v>
      </c>
      <c r="C8" s="230">
        <f>+B49-F49</f>
        <v>3.0049422674197971E-2</v>
      </c>
      <c r="D8" s="243"/>
      <c r="E8" s="256"/>
      <c r="F8" s="256"/>
    </row>
    <row r="9" spans="1:6" s="250" customFormat="1" ht="11.25" customHeight="1" x14ac:dyDescent="0.3">
      <c r="A9" s="255"/>
      <c r="B9" s="254"/>
      <c r="C9" s="253"/>
      <c r="D9" s="253"/>
      <c r="E9" s="252"/>
      <c r="F9" s="251"/>
    </row>
    <row r="10" spans="1:6" ht="49.8" customHeight="1" x14ac:dyDescent="0.25">
      <c r="A10" s="249"/>
      <c r="B10" s="248" t="s">
        <v>116</v>
      </c>
      <c r="C10" s="248" t="s">
        <v>115</v>
      </c>
      <c r="D10" s="248" t="s">
        <v>115</v>
      </c>
      <c r="E10" s="248" t="s">
        <v>114</v>
      </c>
      <c r="F10" s="247" t="s">
        <v>113</v>
      </c>
    </row>
    <row r="11" spans="1:6" ht="12.6" customHeight="1" x14ac:dyDescent="0.25">
      <c r="A11" s="246" t="s">
        <v>55</v>
      </c>
      <c r="B11" s="238" t="s">
        <v>55</v>
      </c>
      <c r="C11" s="238" t="s">
        <v>104</v>
      </c>
      <c r="D11" s="238" t="s">
        <v>103</v>
      </c>
      <c r="E11" s="238" t="s">
        <v>112</v>
      </c>
      <c r="F11" s="237" t="s">
        <v>108</v>
      </c>
    </row>
    <row r="12" spans="1:6" x14ac:dyDescent="0.25">
      <c r="A12" s="192" t="s">
        <v>8</v>
      </c>
      <c r="B12" s="236">
        <f>+'GVA &amp; labour productivity'!K73</f>
        <v>-2.6554386352257708E-2</v>
      </c>
      <c r="C12" s="236">
        <f>(+'GVA &amp; labour productivity'!K46)/100</f>
        <v>0.76207804273768975</v>
      </c>
      <c r="D12" s="236">
        <f>(+'GVA &amp; labour productivity'!L46)/100</f>
        <v>0.77316064040295018</v>
      </c>
      <c r="E12" s="235">
        <f>+D12-C12</f>
        <v>1.108259766526043E-2</v>
      </c>
      <c r="F12" s="234">
        <f>+B12*C12</f>
        <v>-2.0236514777428976E-2</v>
      </c>
    </row>
    <row r="13" spans="1:6" x14ac:dyDescent="0.25">
      <c r="A13" s="191" t="s">
        <v>51</v>
      </c>
      <c r="B13" s="236">
        <f>+'GVA &amp; labour productivity'!K74</f>
        <v>-6.332935411342977E-2</v>
      </c>
      <c r="C13" s="236">
        <f>(+'GVA &amp; labour productivity'!K47)/100</f>
        <v>6.8906782285537314E-3</v>
      </c>
      <c r="D13" s="236">
        <f>(+'GVA &amp; labour productivity'!L47)/100</f>
        <v>7.5553157042633568E-3</v>
      </c>
      <c r="E13" s="235">
        <f>+D13-C13</f>
        <v>6.6463747570962538E-4</v>
      </c>
      <c r="F13" s="234">
        <f>+B13*C13</f>
        <v>-4.3638220161778022E-4</v>
      </c>
    </row>
    <row r="14" spans="1:6" x14ac:dyDescent="0.25">
      <c r="A14" s="191" t="s">
        <v>50</v>
      </c>
      <c r="B14" s="236">
        <f>+'GVA &amp; labour productivity'!K75</f>
        <v>-0.14636711910463673</v>
      </c>
      <c r="C14" s="236">
        <f>(+'GVA &amp; labour productivity'!K48)/100</f>
        <v>2.6788479405388664E-2</v>
      </c>
      <c r="D14" s="236">
        <f>(+'GVA &amp; labour productivity'!L48)/100</f>
        <v>3.8196318282664746E-2</v>
      </c>
      <c r="E14" s="235">
        <f>+D14-C14</f>
        <v>1.1407838877276082E-2</v>
      </c>
      <c r="F14" s="234">
        <f>+B14*C14</f>
        <v>-3.9209525557606312E-3</v>
      </c>
    </row>
    <row r="15" spans="1:6" x14ac:dyDescent="0.25">
      <c r="A15" s="191" t="s">
        <v>49</v>
      </c>
      <c r="B15" s="236">
        <f>+'GVA &amp; labour productivity'!K76</f>
        <v>-3.0282761338671471E-2</v>
      </c>
      <c r="C15" s="236">
        <f>(+'GVA &amp; labour productivity'!K49)/100</f>
        <v>1.9200991018891299E-2</v>
      </c>
      <c r="D15" s="236">
        <f>(+'GVA &amp; labour productivity'!L49)/100</f>
        <v>1.4990705762427295E-2</v>
      </c>
      <c r="E15" s="235">
        <f>+D15-C15</f>
        <v>-4.2102852564640039E-3</v>
      </c>
      <c r="F15" s="234">
        <f>+B15*C15</f>
        <v>-5.8145902849105955E-4</v>
      </c>
    </row>
    <row r="16" spans="1:6" x14ac:dyDescent="0.25">
      <c r="A16" s="191" t="s">
        <v>48</v>
      </c>
      <c r="B16" s="236">
        <f>+'GVA &amp; labour productivity'!K77</f>
        <v>-8.1621469847315664E-2</v>
      </c>
      <c r="C16" s="236">
        <f>(+'GVA &amp; labour productivity'!K50)/100</f>
        <v>2.0130071229482807E-2</v>
      </c>
      <c r="D16" s="236">
        <f>(+'GVA &amp; labour productivity'!L50)/100</f>
        <v>1.9248066198956647E-2</v>
      </c>
      <c r="E16" s="235">
        <f>+D16-C16</f>
        <v>-8.8200503052615967E-4</v>
      </c>
      <c r="F16" s="234">
        <f>+B16*C16</f>
        <v>-1.6430460018815474E-3</v>
      </c>
    </row>
    <row r="17" spans="1:6" x14ac:dyDescent="0.25">
      <c r="A17" s="191" t="s">
        <v>47</v>
      </c>
      <c r="B17" s="236">
        <f>+'GVA &amp; labour productivity'!K78</f>
        <v>-7.7067163204785905E-2</v>
      </c>
      <c r="C17" s="236">
        <f>(+'GVA &amp; labour productivity'!K51)/100</f>
        <v>4.8002477547228247E-3</v>
      </c>
      <c r="D17" s="236">
        <f>(+'GVA &amp; labour productivity'!L51)/100</f>
        <v>4.0774719673802246E-3</v>
      </c>
      <c r="E17" s="235">
        <f>+D17-C17</f>
        <v>-7.2277578734260012E-4</v>
      </c>
      <c r="F17" s="234">
        <f>+B17*C17</f>
        <v>-3.6994147713663103E-4</v>
      </c>
    </row>
    <row r="18" spans="1:6" x14ac:dyDescent="0.25">
      <c r="A18" s="191" t="s">
        <v>46</v>
      </c>
      <c r="B18" s="236">
        <f>+'GVA &amp; labour productivity'!K79</f>
        <v>-6.8513859932603505E-2</v>
      </c>
      <c r="C18" s="236">
        <f>(+'GVA &amp; labour productivity'!K52)/100</f>
        <v>0.160111489625271</v>
      </c>
      <c r="D18" s="236">
        <f>(+'GVA &amp; labour productivity'!L52)/100</f>
        <v>0.14277148168135756</v>
      </c>
      <c r="E18" s="235">
        <f>+D18-C18</f>
        <v>-1.7340007943913438E-2</v>
      </c>
      <c r="F18" s="234">
        <f>+B18*C18</f>
        <v>-1.0969856173786317E-2</v>
      </c>
    </row>
    <row r="19" spans="1:6" s="229" customFormat="1" x14ac:dyDescent="0.25">
      <c r="A19" s="233" t="s">
        <v>26</v>
      </c>
      <c r="B19" s="232">
        <f>+'GVA &amp; labour productivity'!K81</f>
        <v>-7.7286426653088602E-2</v>
      </c>
      <c r="C19" s="232">
        <f>(+'GVA &amp; labour productivity'!K54)/100</f>
        <v>1.0000000000000002</v>
      </c>
      <c r="D19" s="232">
        <f>(+'GVA &amp; labour productivity'!L54)/100</f>
        <v>1.0000000000000002</v>
      </c>
      <c r="E19" s="231">
        <f>+D19-C19</f>
        <v>0</v>
      </c>
      <c r="F19" s="230">
        <f>SUM(F12:F18)</f>
        <v>-3.8158152216102942E-2</v>
      </c>
    </row>
    <row r="20" spans="1:6" x14ac:dyDescent="0.25">
      <c r="A20" s="175"/>
      <c r="B20" s="242"/>
      <c r="C20" s="242"/>
      <c r="D20" s="242"/>
      <c r="E20" s="175"/>
      <c r="F20" s="175"/>
    </row>
    <row r="21" spans="1:6" ht="14.4" x14ac:dyDescent="0.25">
      <c r="A21" s="239" t="s">
        <v>54</v>
      </c>
      <c r="B21" s="238" t="s">
        <v>54</v>
      </c>
      <c r="C21" s="238">
        <v>2000</v>
      </c>
      <c r="D21" s="238">
        <v>2005</v>
      </c>
      <c r="E21" s="238" t="s">
        <v>111</v>
      </c>
      <c r="F21" s="237" t="s">
        <v>108</v>
      </c>
    </row>
    <row r="22" spans="1:6" x14ac:dyDescent="0.25">
      <c r="A22" s="192" t="s">
        <v>8</v>
      </c>
      <c r="B22" s="236">
        <f>+'GVA &amp; labour productivity'!L73</f>
        <v>-2.6456758240831491E-2</v>
      </c>
      <c r="C22" s="236">
        <f>(+'GVA &amp; labour productivity'!L46)/100</f>
        <v>0.77316064040295018</v>
      </c>
      <c r="D22" s="236">
        <f>(+'GVA &amp; labour productivity'!M46)/100</f>
        <v>0.7487246225923998</v>
      </c>
      <c r="E22" s="235">
        <f>+D22-C22</f>
        <v>-2.4436017810550381E-2</v>
      </c>
      <c r="F22" s="234">
        <f>+B22*C22</f>
        <v>-2.0455324144467307E-2</v>
      </c>
    </row>
    <row r="23" spans="1:6" x14ac:dyDescent="0.25">
      <c r="A23" s="191" t="s">
        <v>51</v>
      </c>
      <c r="B23" s="236">
        <f>+'GVA &amp; labour productivity'!L74</f>
        <v>2.163658174281724E-2</v>
      </c>
      <c r="C23" s="236">
        <f>(+'GVA &amp; labour productivity'!L47)/100</f>
        <v>7.5553157042633568E-3</v>
      </c>
      <c r="D23" s="236">
        <f>(+'GVA &amp; labour productivity'!M47)/100</f>
        <v>7.7563768870380009E-3</v>
      </c>
      <c r="E23" s="235">
        <f>+D23-C23</f>
        <v>2.0106118277464415E-4</v>
      </c>
      <c r="F23" s="234">
        <f>+B23*C23</f>
        <v>1.6347120582808493E-4</v>
      </c>
    </row>
    <row r="24" spans="1:6" x14ac:dyDescent="0.25">
      <c r="A24" s="191" t="s">
        <v>50</v>
      </c>
      <c r="B24" s="236">
        <f>+'GVA &amp; labour productivity'!L75</f>
        <v>-9.004174076622451E-2</v>
      </c>
      <c r="C24" s="236">
        <f>(+'GVA &amp; labour productivity'!L48)/100</f>
        <v>3.8196318282664746E-2</v>
      </c>
      <c r="D24" s="236">
        <f>(+'GVA &amp; labour productivity'!M48)/100</f>
        <v>5.6064549713690785E-2</v>
      </c>
      <c r="E24" s="235">
        <f>+D24-C24</f>
        <v>1.786823143102604E-2</v>
      </c>
      <c r="F24" s="234">
        <f>+B24*C24</f>
        <v>-3.4392629890319009E-3</v>
      </c>
    </row>
    <row r="25" spans="1:6" x14ac:dyDescent="0.25">
      <c r="A25" s="191" t="s">
        <v>49</v>
      </c>
      <c r="B25" s="236">
        <f>+'GVA &amp; labour productivity'!L76</f>
        <v>9.6591064366436719E-2</v>
      </c>
      <c r="C25" s="236">
        <f>(+'GVA &amp; labour productivity'!L49)/100</f>
        <v>1.4990705762427295E-2</v>
      </c>
      <c r="D25" s="236">
        <f>(+'GVA &amp; labour productivity'!M49)/100</f>
        <v>1.8323789692868298E-2</v>
      </c>
      <c r="E25" s="235">
        <f>+D25-C25</f>
        <v>3.3330839304410026E-3</v>
      </c>
      <c r="F25" s="234">
        <f>+B25*C25</f>
        <v>1.4479682251969286E-3</v>
      </c>
    </row>
    <row r="26" spans="1:6" x14ac:dyDescent="0.25">
      <c r="A26" s="191" t="s">
        <v>48</v>
      </c>
      <c r="B26" s="236">
        <f>+'GVA &amp; labour productivity'!L77</f>
        <v>1.0383454745166887E-2</v>
      </c>
      <c r="C26" s="236">
        <f>(+'GVA &amp; labour productivity'!L50)/100</f>
        <v>1.9248066198956647E-2</v>
      </c>
      <c r="D26" s="236">
        <f>(+'GVA &amp; labour productivity'!M50)/100</f>
        <v>1.9364914107235814E-2</v>
      </c>
      <c r="E26" s="235">
        <f>+D26-C26</f>
        <v>1.1684790827916694E-4</v>
      </c>
      <c r="F26" s="234">
        <f>+B26*C26</f>
        <v>1.9986142430884277E-4</v>
      </c>
    </row>
    <row r="27" spans="1:6" x14ac:dyDescent="0.25">
      <c r="A27" s="191" t="s">
        <v>47</v>
      </c>
      <c r="B27" s="236">
        <f>+'GVA &amp; labour productivity'!L78</f>
        <v>9.0308103428695663E-2</v>
      </c>
      <c r="C27" s="236">
        <f>(+'GVA &amp; labour productivity'!L51)/100</f>
        <v>4.0774719673802246E-3</v>
      </c>
      <c r="D27" s="236">
        <f>(+'GVA &amp; labour productivity'!M51)/100</f>
        <v>4.2686100989068193E-3</v>
      </c>
      <c r="E27" s="235">
        <f>+D27-C27</f>
        <v>1.9113813152659472E-4</v>
      </c>
      <c r="F27" s="234">
        <f>+B27*C27</f>
        <v>3.6822876015778048E-4</v>
      </c>
    </row>
    <row r="28" spans="1:6" x14ac:dyDescent="0.25">
      <c r="A28" s="191" t="s">
        <v>46</v>
      </c>
      <c r="B28" s="236">
        <f>+'GVA &amp; labour productivity'!L79</f>
        <v>-1.0871773615807934E-2</v>
      </c>
      <c r="C28" s="236">
        <f>(+'GVA &amp; labour productivity'!L52)/100</f>
        <v>0.14277148168135756</v>
      </c>
      <c r="D28" s="236">
        <f>(+'GVA &amp; labour productivity'!M52)/100</f>
        <v>0.14549713690786048</v>
      </c>
      <c r="E28" s="235">
        <f>+D28-C28</f>
        <v>2.725655226502921E-3</v>
      </c>
      <c r="F28" s="234">
        <f>+B28*C28</f>
        <v>-1.5521792276331889E-3</v>
      </c>
    </row>
    <row r="29" spans="1:6" s="229" customFormat="1" x14ac:dyDescent="0.25">
      <c r="A29" s="233" t="s">
        <v>26</v>
      </c>
      <c r="B29" s="232">
        <f>+'GVA &amp; labour productivity'!L81</f>
        <v>5.6425592805759983E-3</v>
      </c>
      <c r="C29" s="232">
        <f>(+'GVA &amp; labour productivity'!L54)/100</f>
        <v>1.0000000000000002</v>
      </c>
      <c r="D29" s="232">
        <f>(+'GVA &amp; labour productivity'!M54)/100</f>
        <v>1</v>
      </c>
      <c r="E29" s="245">
        <f>+D29-C29</f>
        <v>0</v>
      </c>
      <c r="F29" s="244">
        <f>SUM(F22:F28)</f>
        <v>-2.3267236745640754E-2</v>
      </c>
    </row>
    <row r="30" spans="1:6" x14ac:dyDescent="0.25">
      <c r="A30" s="175"/>
      <c r="B30" s="242"/>
      <c r="C30" s="242"/>
      <c r="D30" s="242"/>
      <c r="E30" s="243"/>
      <c r="F30" s="243"/>
    </row>
    <row r="31" spans="1:6" ht="14.4" x14ac:dyDescent="0.25">
      <c r="A31" s="239" t="s">
        <v>53</v>
      </c>
      <c r="B31" s="238" t="s">
        <v>53</v>
      </c>
      <c r="C31" s="238">
        <v>2005</v>
      </c>
      <c r="D31" s="238">
        <v>2010</v>
      </c>
      <c r="E31" s="238" t="s">
        <v>110</v>
      </c>
      <c r="F31" s="237" t="s">
        <v>108</v>
      </c>
    </row>
    <row r="32" spans="1:6" x14ac:dyDescent="0.25">
      <c r="A32" s="192" t="s">
        <v>8</v>
      </c>
      <c r="B32" s="236">
        <f>+'GVA &amp; labour productivity'!M73</f>
        <v>9.3369402743845864E-3</v>
      </c>
      <c r="C32" s="236">
        <f>(+'GVA &amp; labour productivity'!M46)/100</f>
        <v>0.7487246225923998</v>
      </c>
      <c r="D32" s="236">
        <f>(+'GVA &amp; labour productivity'!N46)/100</f>
        <v>0.72887717260176044</v>
      </c>
      <c r="E32" s="235">
        <f>+D32-C32</f>
        <v>-1.9847449990639365E-2</v>
      </c>
      <c r="F32" s="234">
        <f>+B32*C32</f>
        <v>6.9907970831063777E-3</v>
      </c>
    </row>
    <row r="33" spans="1:6" x14ac:dyDescent="0.25">
      <c r="A33" s="191" t="s">
        <v>51</v>
      </c>
      <c r="B33" s="236">
        <f>+'GVA &amp; labour productivity'!M74</f>
        <v>0.21737174630455613</v>
      </c>
      <c r="C33" s="236">
        <f>(+'GVA &amp; labour productivity'!M47)/100</f>
        <v>7.7563768870380009E-3</v>
      </c>
      <c r="D33" s="236">
        <f>(+'GVA &amp; labour productivity'!N47)/100</f>
        <v>7.8191322997185116E-3</v>
      </c>
      <c r="E33" s="235">
        <f>+D33-C33</f>
        <v>6.27554126805107E-5</v>
      </c>
      <c r="F33" s="234">
        <f>+B33*C33</f>
        <v>1.6860171889317471E-3</v>
      </c>
    </row>
    <row r="34" spans="1:6" x14ac:dyDescent="0.25">
      <c r="A34" s="191" t="s">
        <v>50</v>
      </c>
      <c r="B34" s="236">
        <f>+'GVA &amp; labour productivity'!M75</f>
        <v>-0.1197715749566729</v>
      </c>
      <c r="C34" s="236">
        <f>(+'GVA &amp; labour productivity'!M48)/100</f>
        <v>5.6064549713690785E-2</v>
      </c>
      <c r="D34" s="236">
        <f>(+'GVA &amp; labour productivity'!N48)/100</f>
        <v>6.9880702381484291E-2</v>
      </c>
      <c r="E34" s="235">
        <f>+D34-C34</f>
        <v>1.3816152667793506E-2</v>
      </c>
      <c r="F34" s="234">
        <f>+B34*C34</f>
        <v>-6.7149394184454298E-3</v>
      </c>
    </row>
    <row r="35" spans="1:6" x14ac:dyDescent="0.25">
      <c r="A35" s="191" t="s">
        <v>49</v>
      </c>
      <c r="B35" s="236">
        <f>+'GVA &amp; labour productivity'!M76</f>
        <v>-2.7126223638405778E-2</v>
      </c>
      <c r="C35" s="236">
        <f>(+'GVA &amp; labour productivity'!M49)/100</f>
        <v>1.8323789692868298E-2</v>
      </c>
      <c r="D35" s="236">
        <f>(+'GVA &amp; labour productivity'!N49)/100</f>
        <v>2.1089316831240781E-2</v>
      </c>
      <c r="E35" s="235">
        <f>+D35-C35</f>
        <v>2.7655271383724839E-3</v>
      </c>
      <c r="F35" s="234">
        <f>+B35*C35</f>
        <v>-4.9705521711186011E-4</v>
      </c>
    </row>
    <row r="36" spans="1:6" x14ac:dyDescent="0.25">
      <c r="A36" s="191" t="s">
        <v>48</v>
      </c>
      <c r="B36" s="236">
        <f>+'GVA &amp; labour productivity'!M77</f>
        <v>3.8679243957366882E-2</v>
      </c>
      <c r="C36" s="236">
        <f>(+'GVA &amp; labour productivity'!M50)/100</f>
        <v>1.9364914107235814E-2</v>
      </c>
      <c r="D36" s="236">
        <f>(+'GVA &amp; labour productivity'!N50)/100</f>
        <v>1.9838255663285821E-2</v>
      </c>
      <c r="E36" s="235">
        <f>+D36-C36</f>
        <v>4.7334155605000677E-4</v>
      </c>
      <c r="F36" s="234">
        <f>+B36*C36</f>
        <v>7.4902023696722957E-4</v>
      </c>
    </row>
    <row r="37" spans="1:6" x14ac:dyDescent="0.25">
      <c r="A37" s="191" t="s">
        <v>47</v>
      </c>
      <c r="B37" s="236">
        <f>+'GVA &amp; labour productivity'!M78</f>
        <v>4.3481149052604362E-3</v>
      </c>
      <c r="C37" s="236">
        <f>(+'GVA &amp; labour productivity'!M51)/100</f>
        <v>4.2686100989068193E-3</v>
      </c>
      <c r="D37" s="236">
        <f>(+'GVA &amp; labour productivity'!N51)/100</f>
        <v>4.5127563558375406E-3</v>
      </c>
      <c r="E37" s="235">
        <f>+D37-C37</f>
        <v>2.4414625693072126E-4</v>
      </c>
      <c r="F37" s="234">
        <f>+B37*C37</f>
        <v>1.8560407195801964E-5</v>
      </c>
    </row>
    <row r="38" spans="1:6" x14ac:dyDescent="0.25">
      <c r="A38" s="191" t="s">
        <v>46</v>
      </c>
      <c r="B38" s="236">
        <f>+'GVA &amp; labour productivity'!M79</f>
        <v>1.0801794580199697E-3</v>
      </c>
      <c r="C38" s="236">
        <f>(+'GVA &amp; labour productivity'!M52)/100</f>
        <v>0.14549713690786048</v>
      </c>
      <c r="D38" s="236">
        <f>(+'GVA &amp; labour productivity'!N52)/100</f>
        <v>0.14798266386667264</v>
      </c>
      <c r="E38" s="235">
        <f>+D38-C38</f>
        <v>2.4855269588121565E-3</v>
      </c>
      <c r="F38" s="234">
        <f>+B38*C38</f>
        <v>1.5716301848859007E-4</v>
      </c>
    </row>
    <row r="39" spans="1:6" s="229" customFormat="1" x14ac:dyDescent="0.25">
      <c r="A39" s="233" t="s">
        <v>26</v>
      </c>
      <c r="B39" s="232">
        <f>+'GVA &amp; labour productivity'!M81</f>
        <v>2.6052011793585184E-2</v>
      </c>
      <c r="C39" s="232">
        <f>(+'GVA &amp; labour productivity'!M54)/100</f>
        <v>1</v>
      </c>
      <c r="D39" s="232">
        <f>(+'GVA &amp; labour productivity'!N54)/100</f>
        <v>1</v>
      </c>
      <c r="E39" s="231">
        <f>+D39-C39</f>
        <v>0</v>
      </c>
      <c r="F39" s="230">
        <f>SUM(F32:F38)</f>
        <v>2.3895632991324557E-3</v>
      </c>
    </row>
    <row r="40" spans="1:6" x14ac:dyDescent="0.25">
      <c r="A40" s="175"/>
      <c r="B40" s="242"/>
      <c r="C40" s="242"/>
      <c r="D40" s="242"/>
      <c r="E40" s="241"/>
      <c r="F40" s="240"/>
    </row>
    <row r="41" spans="1:6" ht="14.4" x14ac:dyDescent="0.25">
      <c r="A41" s="239" t="s">
        <v>52</v>
      </c>
      <c r="B41" s="238" t="s">
        <v>52</v>
      </c>
      <c r="C41" s="238">
        <v>2010</v>
      </c>
      <c r="D41" s="238">
        <v>2013</v>
      </c>
      <c r="E41" s="238" t="s">
        <v>109</v>
      </c>
      <c r="F41" s="237" t="s">
        <v>108</v>
      </c>
    </row>
    <row r="42" spans="1:6" x14ac:dyDescent="0.25">
      <c r="A42" s="192" t="s">
        <v>8</v>
      </c>
      <c r="B42" s="236">
        <f>+'GVA &amp; labour productivity'!N73</f>
        <v>1.0610339201281516E-2</v>
      </c>
      <c r="C42" s="236">
        <f>(+'GVA &amp; labour productivity'!N46)/100</f>
        <v>0.72887717260176044</v>
      </c>
      <c r="D42" s="236">
        <f>(+'GVA &amp; labour productivity'!O46)/100</f>
        <v>0.71929753076358893</v>
      </c>
      <c r="E42" s="235">
        <f>+D42-C42</f>
        <v>-9.5796418381715043E-3</v>
      </c>
      <c r="F42" s="234">
        <f>+B42*C42</f>
        <v>7.7336340373756925E-3</v>
      </c>
    </row>
    <row r="43" spans="1:6" x14ac:dyDescent="0.25">
      <c r="A43" s="191" t="s">
        <v>51</v>
      </c>
      <c r="B43" s="236">
        <f>+'GVA &amp; labour productivity'!N74</f>
        <v>8.5096895682978735E-2</v>
      </c>
      <c r="C43" s="236">
        <f>(+'GVA &amp; labour productivity'!N47)/100</f>
        <v>7.8191322997185116E-3</v>
      </c>
      <c r="D43" s="236">
        <f>(+'GVA &amp; labour productivity'!O47)/100</f>
        <v>8.2715345122646895E-3</v>
      </c>
      <c r="E43" s="235">
        <f>+D43-C43</f>
        <v>4.5240221254617789E-4</v>
      </c>
      <c r="F43" s="234">
        <f>+B43*C43</f>
        <v>6.6538388564055576E-4</v>
      </c>
    </row>
    <row r="44" spans="1:6" x14ac:dyDescent="0.25">
      <c r="A44" s="191" t="s">
        <v>50</v>
      </c>
      <c r="B44" s="236">
        <f>+'GVA &amp; labour productivity'!N75</f>
        <v>1.3073552776086572E-2</v>
      </c>
      <c r="C44" s="236">
        <f>(+'GVA &amp; labour productivity'!N48)/100</f>
        <v>6.9880702381484291E-2</v>
      </c>
      <c r="D44" s="236">
        <f>(+'GVA &amp; labour productivity'!O48)/100</f>
        <v>7.2243500937168928E-2</v>
      </c>
      <c r="E44" s="235">
        <f>+D44-C44</f>
        <v>2.3627985556846365E-3</v>
      </c>
      <c r="F44" s="234">
        <f>+B44*C44</f>
        <v>9.135890506143335E-4</v>
      </c>
    </row>
    <row r="45" spans="1:6" x14ac:dyDescent="0.25">
      <c r="A45" s="191" t="s">
        <v>49</v>
      </c>
      <c r="B45" s="236">
        <f>+'GVA &amp; labour productivity'!N76</f>
        <v>8.8513330950599656E-2</v>
      </c>
      <c r="C45" s="236">
        <f>(+'GVA &amp; labour productivity'!N49)/100</f>
        <v>2.1089316831240781E-2</v>
      </c>
      <c r="D45" s="236">
        <f>(+'GVA &amp; labour productivity'!O49)/100</f>
        <v>2.3103251568739304E-2</v>
      </c>
      <c r="E45" s="235">
        <f>+D45-C45</f>
        <v>2.0139347374985225E-3</v>
      </c>
      <c r="F45" s="234">
        <f>+B45*C45</f>
        <v>1.8666856802056668E-3</v>
      </c>
    </row>
    <row r="46" spans="1:6" x14ac:dyDescent="0.25">
      <c r="A46" s="191" t="s">
        <v>48</v>
      </c>
      <c r="B46" s="236">
        <f>+'GVA &amp; labour productivity'!N77</f>
        <v>2.8627440438760088E-2</v>
      </c>
      <c r="C46" s="236">
        <f>(+'GVA &amp; labour productivity'!N50)/100</f>
        <v>1.9838255663285821E-2</v>
      </c>
      <c r="D46" s="236">
        <f>(+'GVA &amp; labour productivity'!O50)/100</f>
        <v>2.0169505337788284E-2</v>
      </c>
      <c r="E46" s="235">
        <f>+D46-C46</f>
        <v>3.3124967450246304E-4</v>
      </c>
      <c r="F46" s="234">
        <f>+B46*C46</f>
        <v>5.6791848240960981E-4</v>
      </c>
    </row>
    <row r="47" spans="1:6" x14ac:dyDescent="0.25">
      <c r="A47" s="191" t="s">
        <v>47</v>
      </c>
      <c r="B47" s="236">
        <f>+'GVA &amp; labour productivity'!N78</f>
        <v>5.1295786173997104E-3</v>
      </c>
      <c r="C47" s="236">
        <f>(+'GVA &amp; labour productivity'!N51)/100</f>
        <v>4.5127563558375406E-3</v>
      </c>
      <c r="D47" s="236">
        <f>(+'GVA &amp; labour productivity'!O51)/100</f>
        <v>4.7265911498655363E-3</v>
      </c>
      <c r="E47" s="235">
        <f>+D47-C47</f>
        <v>2.1383479402799568E-4</v>
      </c>
      <c r="F47" s="234">
        <f>+B47*C47</f>
        <v>2.3148538508438887E-5</v>
      </c>
    </row>
    <row r="48" spans="1:6" x14ac:dyDescent="0.25">
      <c r="A48" s="191" t="s">
        <v>46</v>
      </c>
      <c r="B48" s="236">
        <f>+'GVA &amp; labour productivity'!N79</f>
        <v>-7.1984806143804425E-3</v>
      </c>
      <c r="C48" s="236">
        <f>(+'GVA &amp; labour productivity'!N52)/100</f>
        <v>0.14798266386667264</v>
      </c>
      <c r="D48" s="236">
        <f>(+'GVA &amp; labour productivity'!O52)/100</f>
        <v>0.15218808573058432</v>
      </c>
      <c r="E48" s="235">
        <f>+D48-C48</f>
        <v>4.2054218639116792E-3</v>
      </c>
      <c r="F48" s="234">
        <f>+B48*C48</f>
        <v>-1.0652503371086201E-3</v>
      </c>
    </row>
    <row r="49" spans="1:6" s="229" customFormat="1" x14ac:dyDescent="0.25">
      <c r="A49" s="233" t="s">
        <v>26</v>
      </c>
      <c r="B49" s="232">
        <f>+'GVA &amp; labour productivity'!N81</f>
        <v>4.0754532011843647E-2</v>
      </c>
      <c r="C49" s="232">
        <f>(+'GVA &amp; labour productivity'!N54)/100</f>
        <v>1</v>
      </c>
      <c r="D49" s="232">
        <f>(+'GVA &amp; labour productivity'!O54)/100</f>
        <v>1</v>
      </c>
      <c r="E49" s="231">
        <f>+D49-C49</f>
        <v>0</v>
      </c>
      <c r="F49" s="230">
        <f>SUM(F42:F48)</f>
        <v>1.0705109337645676E-2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2" x14ac:dyDescent="0.25"/>
  <cols>
    <col min="2" max="2" width="29.5703125" customWidth="1"/>
    <col min="3" max="6" width="14.140625" customWidth="1"/>
    <col min="7" max="7" width="6.42578125" customWidth="1"/>
  </cols>
  <sheetData>
    <row r="1" spans="1:16" ht="14.4" x14ac:dyDescent="0.25">
      <c r="A1" s="283" t="s">
        <v>127</v>
      </c>
    </row>
    <row r="2" spans="1:16" x14ac:dyDescent="0.25">
      <c r="A2" s="34" t="s">
        <v>106</v>
      </c>
    </row>
    <row r="3" spans="1:16" x14ac:dyDescent="0.25">
      <c r="A3" s="34"/>
    </row>
    <row r="4" spans="1:16" x14ac:dyDescent="0.25">
      <c r="A4" s="281" t="s">
        <v>126</v>
      </c>
      <c r="B4" s="282"/>
      <c r="C4" s="281"/>
      <c r="D4" s="281" t="s">
        <v>125</v>
      </c>
      <c r="E4" s="281" t="s">
        <v>124</v>
      </c>
      <c r="F4" s="281"/>
    </row>
    <row r="5" spans="1:16" ht="60" x14ac:dyDescent="0.25">
      <c r="A5" s="277" t="s">
        <v>123</v>
      </c>
      <c r="B5" s="280" t="s">
        <v>122</v>
      </c>
      <c r="C5" s="279" t="s">
        <v>121</v>
      </c>
      <c r="D5" s="279" t="s">
        <v>119</v>
      </c>
      <c r="E5" s="279" t="s">
        <v>120</v>
      </c>
      <c r="F5" s="279" t="s">
        <v>119</v>
      </c>
      <c r="G5">
        <v>100</v>
      </c>
      <c r="H5" s="277"/>
      <c r="I5" s="277" t="s">
        <v>8</v>
      </c>
      <c r="J5" s="278" t="s">
        <v>46</v>
      </c>
      <c r="K5" s="277" t="s">
        <v>50</v>
      </c>
      <c r="L5" s="277" t="s">
        <v>49</v>
      </c>
      <c r="M5" s="278" t="s">
        <v>48</v>
      </c>
      <c r="N5" s="277" t="s">
        <v>47</v>
      </c>
      <c r="O5" s="278" t="s">
        <v>51</v>
      </c>
      <c r="P5" s="277"/>
    </row>
    <row r="6" spans="1:16" x14ac:dyDescent="0.25">
      <c r="A6" s="80">
        <v>1</v>
      </c>
      <c r="B6" s="192" t="s">
        <v>8</v>
      </c>
      <c r="C6" s="270">
        <f>(VLOOKUP($A6,'GVA &amp; labour productivity'!$C$46:$O$52,13,FALSE)/100)</f>
        <v>0.71929753076358893</v>
      </c>
      <c r="D6" s="269">
        <f>VLOOKUP(A6,'GVA &amp; labour productivity'!$C$59:$O$65,13,FALSE)</f>
        <v>0.25118799913435447</v>
      </c>
      <c r="E6" s="275">
        <f>+C6</f>
        <v>0.71929753076358893</v>
      </c>
      <c r="F6" s="274">
        <f>+D6</f>
        <v>0.25118799913435447</v>
      </c>
      <c r="G6" s="273">
        <v>0.71929753076358893</v>
      </c>
      <c r="H6" s="261">
        <v>0</v>
      </c>
      <c r="I6" s="260">
        <v>0</v>
      </c>
      <c r="J6" s="260"/>
      <c r="K6" s="260"/>
      <c r="L6" s="260"/>
      <c r="M6" s="260"/>
      <c r="N6" s="260"/>
      <c r="O6" s="260"/>
      <c r="P6" s="260">
        <v>0</v>
      </c>
    </row>
    <row r="7" spans="1:16" x14ac:dyDescent="0.25">
      <c r="A7" s="80">
        <v>7</v>
      </c>
      <c r="B7" s="191" t="s">
        <v>46</v>
      </c>
      <c r="C7" s="270">
        <f>(VLOOKUP($A7,'GVA &amp; labour productivity'!$C$46:$O$52,13,FALSE)/100)</f>
        <v>0.15218808573058432</v>
      </c>
      <c r="D7" s="269">
        <f>VLOOKUP(A7,'GVA &amp; labour productivity'!$C$59:$O$65,13,FALSE)</f>
        <v>0.87048854817969479</v>
      </c>
      <c r="E7" s="275">
        <f>+E6+C7</f>
        <v>0.87148561649417322</v>
      </c>
      <c r="F7" s="274">
        <f>+D7</f>
        <v>0.87048854817969479</v>
      </c>
      <c r="G7" s="273">
        <v>8.2715345122646895E-3</v>
      </c>
      <c r="H7" s="261">
        <v>0</v>
      </c>
      <c r="I7" s="276">
        <f>+$F$6</f>
        <v>0.25118799913435447</v>
      </c>
      <c r="J7" s="260"/>
      <c r="K7" s="260"/>
      <c r="L7" s="260"/>
      <c r="M7" s="260"/>
      <c r="N7" s="260"/>
      <c r="O7" s="260"/>
      <c r="P7" s="260">
        <v>0</v>
      </c>
    </row>
    <row r="8" spans="1:16" x14ac:dyDescent="0.25">
      <c r="A8" s="80">
        <v>3</v>
      </c>
      <c r="B8" s="191" t="s">
        <v>50</v>
      </c>
      <c r="C8" s="270">
        <f>(VLOOKUP($A8,'GVA &amp; labour productivity'!$C$46:$O$52,13,FALSE)/100)</f>
        <v>7.2243500937168928E-2</v>
      </c>
      <c r="D8" s="269">
        <f>VLOOKUP(A8,'GVA &amp; labour productivity'!$C$59:$O$65,13,FALSE)</f>
        <v>1.5248125799290084</v>
      </c>
      <c r="E8" s="275">
        <f>+E7+C8</f>
        <v>0.94372911743134213</v>
      </c>
      <c r="F8" s="274">
        <f>+D8</f>
        <v>1.5248125799290084</v>
      </c>
      <c r="G8" s="273">
        <v>7.2243500937168928E-2</v>
      </c>
      <c r="H8" s="261">
        <f>AVERAGE(H7,H9)</f>
        <v>35.964876538179446</v>
      </c>
      <c r="I8" s="276">
        <f>+$F$6</f>
        <v>0.25118799913435447</v>
      </c>
      <c r="J8" s="260"/>
      <c r="K8" s="260"/>
      <c r="L8" s="260"/>
      <c r="M8" s="260"/>
      <c r="N8" s="260"/>
      <c r="O8" s="260"/>
      <c r="P8" s="260">
        <v>0</v>
      </c>
    </row>
    <row r="9" spans="1:16" x14ac:dyDescent="0.25">
      <c r="A9" s="80">
        <v>4</v>
      </c>
      <c r="B9" s="191" t="s">
        <v>49</v>
      </c>
      <c r="C9" s="270">
        <f>(VLOOKUP($A9,'GVA &amp; labour productivity'!$C$46:$O$52,13,FALSE)/100)</f>
        <v>2.3103251568739304E-2</v>
      </c>
      <c r="D9" s="269">
        <f>VLOOKUP(A9,'GVA &amp; labour productivity'!$C$59:$O$65,13,FALSE)</f>
        <v>1.8826542480458679</v>
      </c>
      <c r="E9" s="275">
        <f>+E8+C9</f>
        <v>0.9668323690000814</v>
      </c>
      <c r="F9" s="274">
        <f>+D9</f>
        <v>1.8826542480458679</v>
      </c>
      <c r="G9" s="273">
        <v>2.3103251568739304E-2</v>
      </c>
      <c r="H9" s="261">
        <f>+$E$6*100</f>
        <v>71.929753076358892</v>
      </c>
      <c r="I9" s="276">
        <f>+$F$6</f>
        <v>0.25118799913435447</v>
      </c>
      <c r="J9" s="260">
        <v>0</v>
      </c>
      <c r="K9" s="260"/>
      <c r="L9" s="260"/>
      <c r="M9" s="260"/>
      <c r="N9" s="260"/>
      <c r="O9" s="260"/>
      <c r="P9" s="260">
        <v>0</v>
      </c>
    </row>
    <row r="10" spans="1:16" x14ac:dyDescent="0.25">
      <c r="A10" s="80">
        <v>5</v>
      </c>
      <c r="B10" s="191" t="s">
        <v>48</v>
      </c>
      <c r="C10" s="270">
        <f>(VLOOKUP($A10,'GVA &amp; labour productivity'!$C$46:$O$52,13,FALSE)/100)</f>
        <v>2.0169505337788284E-2</v>
      </c>
      <c r="D10" s="269">
        <f>VLOOKUP(A10,'GVA &amp; labour productivity'!$C$59:$O$65,13,FALSE)</f>
        <v>7.4525982302771547</v>
      </c>
      <c r="E10" s="275">
        <f>+E9+C10</f>
        <v>0.98700187433786968</v>
      </c>
      <c r="F10" s="274">
        <f>+D10</f>
        <v>7.4525982302771547</v>
      </c>
      <c r="G10" s="273">
        <v>2.0169505337788284E-2</v>
      </c>
      <c r="H10" s="261">
        <f>+$E$6*100</f>
        <v>71.929753076358892</v>
      </c>
      <c r="I10" s="260">
        <v>0</v>
      </c>
      <c r="J10" s="272">
        <f>+$F$7</f>
        <v>0.87048854817969479</v>
      </c>
      <c r="K10" s="260"/>
      <c r="L10" s="260"/>
      <c r="M10" s="260"/>
      <c r="N10" s="260"/>
      <c r="O10" s="260"/>
      <c r="P10" s="260">
        <v>0</v>
      </c>
    </row>
    <row r="11" spans="1:16" x14ac:dyDescent="0.25">
      <c r="A11" s="80">
        <v>6</v>
      </c>
      <c r="B11" s="191" t="s">
        <v>47</v>
      </c>
      <c r="C11" s="270">
        <f>(VLOOKUP($A11,'GVA &amp; labour productivity'!$C$46:$O$52,13,FALSE)/100)</f>
        <v>4.7265911498655363E-3</v>
      </c>
      <c r="D11" s="269">
        <f>VLOOKUP(A11,'GVA &amp; labour productivity'!$C$59:$O$65,13,FALSE)</f>
        <v>27.09013462632392</v>
      </c>
      <c r="E11" s="275">
        <f>+E10+C11</f>
        <v>0.99172846548773519</v>
      </c>
      <c r="F11" s="274">
        <f>+D11</f>
        <v>27.09013462632392</v>
      </c>
      <c r="G11" s="273">
        <v>4.7265911498655363E-3</v>
      </c>
      <c r="H11" s="261">
        <f>AVERAGE(H10,H12)</f>
        <v>79.539157362888105</v>
      </c>
      <c r="I11" s="260"/>
      <c r="J11" s="272">
        <f>+$F$7</f>
        <v>0.87048854817969479</v>
      </c>
      <c r="K11" s="260"/>
      <c r="L11" s="260"/>
      <c r="M11" s="260"/>
      <c r="N11" s="260"/>
      <c r="O11" s="260"/>
      <c r="P11" s="260">
        <v>0</v>
      </c>
    </row>
    <row r="12" spans="1:16" x14ac:dyDescent="0.25">
      <c r="A12" s="80">
        <v>2</v>
      </c>
      <c r="B12" s="191" t="s">
        <v>51</v>
      </c>
      <c r="C12" s="270">
        <f>(VLOOKUP($A12,'GVA &amp; labour productivity'!$C$46:$O$52,13,FALSE)/100)</f>
        <v>8.2715345122646895E-3</v>
      </c>
      <c r="D12" s="269">
        <f>VLOOKUP(A12,'GVA &amp; labour productivity'!$C$59:$O$65,13,FALSE)</f>
        <v>30.80814837602551</v>
      </c>
      <c r="E12" s="275">
        <f>+E11+C12</f>
        <v>0.99999999999999989</v>
      </c>
      <c r="F12" s="274">
        <f>+D12</f>
        <v>30.80814837602551</v>
      </c>
      <c r="G12" s="273">
        <v>0.15218808573058432</v>
      </c>
      <c r="H12" s="261">
        <f>+$E$7*100</f>
        <v>87.148561649417317</v>
      </c>
      <c r="I12" s="260"/>
      <c r="J12" s="272">
        <f>+$F$7</f>
        <v>0.87048854817969479</v>
      </c>
      <c r="K12" s="260">
        <v>0</v>
      </c>
      <c r="L12" s="260"/>
      <c r="M12" s="260"/>
      <c r="N12" s="260"/>
      <c r="O12" s="260"/>
      <c r="P12" s="260">
        <v>0</v>
      </c>
    </row>
    <row r="13" spans="1:16" x14ac:dyDescent="0.25">
      <c r="A13" s="80"/>
      <c r="B13" s="271"/>
      <c r="C13" s="270">
        <f>SUM(C6:C12)</f>
        <v>0.99999999999999989</v>
      </c>
      <c r="D13" s="269"/>
      <c r="E13" s="270"/>
      <c r="F13" s="269"/>
      <c r="H13" s="261">
        <f>+$E$7*100</f>
        <v>87.148561649417317</v>
      </c>
      <c r="I13" s="260"/>
      <c r="J13" s="260">
        <v>0</v>
      </c>
      <c r="K13" s="265">
        <f>+$F$8</f>
        <v>1.5248125799290084</v>
      </c>
      <c r="L13" s="260"/>
      <c r="M13" s="260"/>
      <c r="N13" s="260"/>
      <c r="O13" s="260"/>
      <c r="P13" s="260">
        <v>0</v>
      </c>
    </row>
    <row r="14" spans="1:16" x14ac:dyDescent="0.25">
      <c r="B14" s="268"/>
      <c r="C14" s="267"/>
      <c r="D14" s="267"/>
      <c r="E14" s="266"/>
      <c r="F14" s="266"/>
      <c r="H14" s="261">
        <f>AVERAGE(H13,H15)</f>
        <v>90.760736696275757</v>
      </c>
      <c r="I14" s="260"/>
      <c r="J14" s="260"/>
      <c r="K14" s="265">
        <f>+$F$8</f>
        <v>1.5248125799290084</v>
      </c>
      <c r="L14" s="260"/>
      <c r="M14" s="260"/>
      <c r="N14" s="260"/>
      <c r="O14" s="260"/>
      <c r="P14" s="260">
        <v>0</v>
      </c>
    </row>
    <row r="15" spans="1:16" x14ac:dyDescent="0.25">
      <c r="H15" s="261">
        <f>+$E$8*100</f>
        <v>94.37291174313421</v>
      </c>
      <c r="I15" s="260"/>
      <c r="J15" s="260"/>
      <c r="K15" s="265">
        <f>+$F$8</f>
        <v>1.5248125799290084</v>
      </c>
      <c r="L15" s="260">
        <v>0</v>
      </c>
      <c r="M15" s="260"/>
      <c r="N15" s="260"/>
      <c r="O15" s="260"/>
      <c r="P15" s="260">
        <v>0</v>
      </c>
    </row>
    <row r="16" spans="1:16" x14ac:dyDescent="0.25">
      <c r="A16" s="264"/>
      <c r="B16" s="263"/>
      <c r="H16" s="261">
        <f>+$E$8*100</f>
        <v>94.37291174313421</v>
      </c>
      <c r="I16" s="260"/>
      <c r="J16" s="260"/>
      <c r="K16" s="260">
        <v>0</v>
      </c>
      <c r="L16" s="262">
        <f>+$F$9</f>
        <v>1.8826542480458679</v>
      </c>
      <c r="M16" s="260"/>
      <c r="N16" s="260"/>
      <c r="O16" s="260"/>
      <c r="P16" s="260">
        <v>0</v>
      </c>
    </row>
    <row r="17" spans="8:16" x14ac:dyDescent="0.25">
      <c r="H17" s="261">
        <f>AVERAGE(H16,H18)</f>
        <v>95.528074321571182</v>
      </c>
      <c r="I17" s="260"/>
      <c r="J17" s="260"/>
      <c r="K17" s="260"/>
      <c r="L17" s="262">
        <f>+$F$9</f>
        <v>1.8826542480458679</v>
      </c>
      <c r="M17" s="260"/>
      <c r="N17" s="260"/>
      <c r="O17" s="260"/>
      <c r="P17" s="260">
        <v>0</v>
      </c>
    </row>
    <row r="18" spans="8:16" x14ac:dyDescent="0.25">
      <c r="H18" s="261">
        <f>+$E$9*100</f>
        <v>96.68323690000814</v>
      </c>
      <c r="I18" s="260"/>
      <c r="J18" s="260"/>
      <c r="K18" s="260"/>
      <c r="L18" s="262">
        <f>+$F$9</f>
        <v>1.8826542480458679</v>
      </c>
      <c r="M18" s="260">
        <v>0</v>
      </c>
      <c r="N18" s="260"/>
      <c r="O18" s="260"/>
      <c r="P18" s="260">
        <v>0</v>
      </c>
    </row>
    <row r="19" spans="8:16" x14ac:dyDescent="0.25">
      <c r="H19" s="261">
        <f>+$E$9*100</f>
        <v>96.68323690000814</v>
      </c>
      <c r="I19" s="260"/>
      <c r="J19" s="260"/>
      <c r="K19" s="260"/>
      <c r="L19" s="260">
        <v>0</v>
      </c>
      <c r="M19" s="262">
        <f>+$F$10</f>
        <v>7.4525982302771547</v>
      </c>
      <c r="N19" s="260"/>
      <c r="O19" s="260"/>
      <c r="P19" s="260">
        <v>0</v>
      </c>
    </row>
    <row r="20" spans="8:16" x14ac:dyDescent="0.25">
      <c r="H20" s="261">
        <f>AVERAGE(H19,H21)</f>
        <v>97.69171216689756</v>
      </c>
      <c r="I20" s="260"/>
      <c r="J20" s="260"/>
      <c r="K20" s="260"/>
      <c r="L20" s="260"/>
      <c r="M20" s="262">
        <f>+$F$10</f>
        <v>7.4525982302771547</v>
      </c>
      <c r="N20" s="260"/>
      <c r="O20" s="260"/>
      <c r="P20" s="260">
        <v>0</v>
      </c>
    </row>
    <row r="21" spans="8:16" x14ac:dyDescent="0.25">
      <c r="H21" s="261">
        <f>+$E$10*100</f>
        <v>98.700187433786965</v>
      </c>
      <c r="I21" s="260"/>
      <c r="J21" s="260"/>
      <c r="K21" s="260"/>
      <c r="L21" s="260"/>
      <c r="M21" s="262">
        <f>+$F$10</f>
        <v>7.4525982302771547</v>
      </c>
      <c r="N21" s="260">
        <v>0</v>
      </c>
      <c r="O21" s="260"/>
      <c r="P21" s="260">
        <v>0</v>
      </c>
    </row>
    <row r="22" spans="8:16" x14ac:dyDescent="0.25">
      <c r="H22" s="261">
        <f>+$E$10*100</f>
        <v>98.700187433786965</v>
      </c>
      <c r="I22" s="260"/>
      <c r="J22" s="260"/>
      <c r="K22" s="260"/>
      <c r="L22" s="260"/>
      <c r="M22" s="260">
        <v>0</v>
      </c>
      <c r="N22" s="262">
        <f>+$F$11</f>
        <v>27.09013462632392</v>
      </c>
      <c r="O22" s="260"/>
      <c r="P22" s="260">
        <v>0</v>
      </c>
    </row>
    <row r="23" spans="8:16" x14ac:dyDescent="0.25">
      <c r="H23" s="261">
        <f>AVERAGE(H22,H24)</f>
        <v>98.936516991280243</v>
      </c>
      <c r="I23" s="260"/>
      <c r="J23" s="260"/>
      <c r="K23" s="260"/>
      <c r="L23" s="260"/>
      <c r="M23" s="260"/>
      <c r="N23" s="262">
        <f>+$F$11</f>
        <v>27.09013462632392</v>
      </c>
      <c r="O23" s="260"/>
      <c r="P23" s="260">
        <v>0</v>
      </c>
    </row>
    <row r="24" spans="8:16" x14ac:dyDescent="0.25">
      <c r="H24" s="261">
        <f>+$E$11*100</f>
        <v>99.172846548773521</v>
      </c>
      <c r="I24" s="260"/>
      <c r="J24" s="260"/>
      <c r="K24" s="260"/>
      <c r="L24" s="260"/>
      <c r="M24" s="260"/>
      <c r="N24" s="262">
        <f>+$F$11</f>
        <v>27.09013462632392</v>
      </c>
      <c r="O24" s="260">
        <v>0</v>
      </c>
      <c r="P24" s="260">
        <v>0</v>
      </c>
    </row>
    <row r="25" spans="8:16" x14ac:dyDescent="0.25">
      <c r="H25" s="261">
        <f>+$E$11*100</f>
        <v>99.172846548773521</v>
      </c>
      <c r="I25" s="260"/>
      <c r="J25" s="260"/>
      <c r="K25" s="260"/>
      <c r="L25" s="260"/>
      <c r="M25" s="260"/>
      <c r="N25" s="260">
        <v>0</v>
      </c>
      <c r="O25" s="262">
        <f>+$F$12</f>
        <v>30.80814837602551</v>
      </c>
      <c r="P25" s="260">
        <v>0</v>
      </c>
    </row>
    <row r="26" spans="8:16" x14ac:dyDescent="0.25">
      <c r="H26" s="261">
        <f>AVERAGE(H25,H27)</f>
        <v>99.58642327438676</v>
      </c>
      <c r="I26" s="260"/>
      <c r="J26" s="260"/>
      <c r="K26" s="260"/>
      <c r="L26" s="260"/>
      <c r="M26" s="260"/>
      <c r="N26" s="260"/>
      <c r="O26" s="262">
        <f>+$F$12</f>
        <v>30.80814837602551</v>
      </c>
      <c r="P26" s="260">
        <v>0</v>
      </c>
    </row>
    <row r="27" spans="8:16" x14ac:dyDescent="0.25">
      <c r="H27" s="261">
        <f>+$E$12*100</f>
        <v>99.999999999999986</v>
      </c>
      <c r="I27" s="260"/>
      <c r="J27" s="260"/>
      <c r="K27" s="260"/>
      <c r="L27" s="260"/>
      <c r="M27" s="260"/>
      <c r="N27" s="260"/>
      <c r="O27" s="262">
        <f>+$F$12</f>
        <v>30.80814837602551</v>
      </c>
      <c r="P27" s="260">
        <v>0</v>
      </c>
    </row>
    <row r="28" spans="8:16" x14ac:dyDescent="0.25">
      <c r="H28" s="261">
        <f>+$E$12*100</f>
        <v>99.999999999999986</v>
      </c>
      <c r="I28" s="260"/>
      <c r="J28" s="260"/>
      <c r="K28" s="260"/>
      <c r="L28" s="260"/>
      <c r="M28" s="260"/>
      <c r="N28" s="260"/>
      <c r="O28" s="260">
        <v>0</v>
      </c>
      <c r="P28" s="260">
        <v>0</v>
      </c>
    </row>
    <row r="49" spans="8:8" x14ac:dyDescent="0.25">
      <c r="H49" s="259"/>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A33" sqref="A33"/>
    </sheetView>
  </sheetViews>
  <sheetFormatPr defaultRowHeight="12" x14ac:dyDescent="0.25"/>
  <cols>
    <col min="1" max="1" width="25.28515625" customWidth="1"/>
  </cols>
  <sheetData>
    <row r="1" spans="1:11" ht="14.4" x14ac:dyDescent="0.3">
      <c r="A1" s="32" t="s">
        <v>12</v>
      </c>
    </row>
    <row r="2" spans="1:11" x14ac:dyDescent="0.25">
      <c r="A2" s="33" t="s">
        <v>1</v>
      </c>
      <c r="B2" s="177" t="s">
        <v>92</v>
      </c>
    </row>
    <row r="4" spans="1:11" s="229" customFormat="1" x14ac:dyDescent="0.25">
      <c r="B4" s="287" t="s">
        <v>6</v>
      </c>
      <c r="C4" s="287"/>
      <c r="D4" s="287"/>
      <c r="E4" s="287"/>
      <c r="F4" s="287"/>
      <c r="G4" s="286" t="s">
        <v>7</v>
      </c>
      <c r="H4" s="286"/>
      <c r="I4" s="286"/>
      <c r="J4" s="286"/>
      <c r="K4" s="286"/>
    </row>
    <row r="5" spans="1:11" s="284" customFormat="1" x14ac:dyDescent="0.25">
      <c r="A5" s="285" t="s">
        <v>122</v>
      </c>
      <c r="B5" s="285">
        <v>1991</v>
      </c>
      <c r="C5" s="285">
        <v>2000</v>
      </c>
      <c r="D5" s="285">
        <v>2005</v>
      </c>
      <c r="E5" s="285">
        <v>2010</v>
      </c>
      <c r="F5" s="285">
        <v>2013</v>
      </c>
      <c r="G5" s="285">
        <v>1991</v>
      </c>
      <c r="H5" s="285">
        <v>2000</v>
      </c>
      <c r="I5" s="285">
        <v>2005</v>
      </c>
      <c r="J5" s="285">
        <v>2010</v>
      </c>
      <c r="K5" s="285">
        <v>2013</v>
      </c>
    </row>
    <row r="6" spans="1:11" x14ac:dyDescent="0.25">
      <c r="A6" s="192" t="s">
        <v>8</v>
      </c>
      <c r="B6" s="37">
        <v>63.6</v>
      </c>
      <c r="C6" s="37">
        <v>65.400000000000006</v>
      </c>
      <c r="D6" s="37">
        <v>61.400000000000006</v>
      </c>
      <c r="E6" s="37">
        <v>57.400000000000006</v>
      </c>
      <c r="F6" s="37">
        <v>56.2</v>
      </c>
      <c r="G6" s="37">
        <v>89.9</v>
      </c>
      <c r="H6" s="37">
        <v>89.5</v>
      </c>
      <c r="I6" s="37">
        <v>88.7</v>
      </c>
      <c r="J6" s="37">
        <v>88.9</v>
      </c>
      <c r="K6" s="37">
        <v>88.2</v>
      </c>
    </row>
    <row r="7" spans="1:11" x14ac:dyDescent="0.25">
      <c r="A7" s="191" t="s">
        <v>51</v>
      </c>
      <c r="B7" s="37">
        <v>0.4</v>
      </c>
      <c r="C7" s="37">
        <v>0.60000000000000009</v>
      </c>
      <c r="D7" s="37">
        <v>0.60000000000000009</v>
      </c>
      <c r="E7" s="37">
        <v>0.60000000000000009</v>
      </c>
      <c r="F7" s="37">
        <v>0.60000000000000009</v>
      </c>
      <c r="G7" s="37">
        <v>0.9</v>
      </c>
      <c r="H7" s="37">
        <v>1</v>
      </c>
      <c r="I7" s="37">
        <v>1</v>
      </c>
      <c r="J7" s="37">
        <v>1</v>
      </c>
      <c r="K7" s="37">
        <v>1.1000000000000001</v>
      </c>
    </row>
    <row r="8" spans="1:11" x14ac:dyDescent="0.25">
      <c r="A8" s="191" t="s">
        <v>50</v>
      </c>
      <c r="B8" s="37">
        <v>4.7</v>
      </c>
      <c r="C8" s="37">
        <v>6.7</v>
      </c>
      <c r="D8" s="37">
        <v>9.8000000000000007</v>
      </c>
      <c r="E8" s="37">
        <v>12</v>
      </c>
      <c r="F8" s="37">
        <v>12.200000000000001</v>
      </c>
      <c r="G8" s="37">
        <v>0.5</v>
      </c>
      <c r="H8" s="37">
        <v>0.9</v>
      </c>
      <c r="I8" s="37">
        <v>1.4000000000000001</v>
      </c>
      <c r="J8" s="37">
        <v>1.8</v>
      </c>
      <c r="K8" s="37">
        <v>2.1</v>
      </c>
    </row>
    <row r="9" spans="1:11" x14ac:dyDescent="0.25">
      <c r="A9" s="191" t="s">
        <v>49</v>
      </c>
      <c r="B9" s="37">
        <v>3.6</v>
      </c>
      <c r="C9" s="37">
        <v>2.8000000000000003</v>
      </c>
      <c r="D9" s="37">
        <v>3.5</v>
      </c>
      <c r="E9" s="37">
        <v>4</v>
      </c>
      <c r="F9" s="37">
        <v>4.4000000000000004</v>
      </c>
      <c r="G9" s="37">
        <v>0.1</v>
      </c>
      <c r="H9" s="37">
        <v>0.1</v>
      </c>
      <c r="I9" s="37">
        <v>0.1</v>
      </c>
      <c r="J9" s="37">
        <v>0.1</v>
      </c>
      <c r="K9" s="37">
        <v>0.2</v>
      </c>
    </row>
    <row r="10" spans="1:11" x14ac:dyDescent="0.25">
      <c r="A10" s="191" t="s">
        <v>48</v>
      </c>
      <c r="B10" s="37">
        <v>0.9</v>
      </c>
      <c r="C10" s="37">
        <v>0.9</v>
      </c>
      <c r="D10" s="37">
        <v>0.9</v>
      </c>
      <c r="E10" s="37">
        <v>0.9</v>
      </c>
      <c r="F10" s="37">
        <v>0.8</v>
      </c>
      <c r="G10" s="37">
        <v>3.2</v>
      </c>
      <c r="H10" s="37">
        <v>3</v>
      </c>
      <c r="I10" s="37">
        <v>3</v>
      </c>
      <c r="J10" s="37">
        <v>3.1</v>
      </c>
      <c r="K10" s="37">
        <v>3.3000000000000003</v>
      </c>
    </row>
    <row r="11" spans="1:11" x14ac:dyDescent="0.25">
      <c r="A11" s="191" t="s">
        <v>47</v>
      </c>
      <c r="B11" s="37">
        <v>0.8</v>
      </c>
      <c r="C11" s="37">
        <v>0.70000000000000007</v>
      </c>
      <c r="D11" s="37">
        <v>0.70000000000000007</v>
      </c>
      <c r="E11" s="37">
        <v>0.8</v>
      </c>
      <c r="F11" s="37">
        <v>0.8</v>
      </c>
      <c r="G11" s="37">
        <v>0.1</v>
      </c>
      <c r="H11" s="37">
        <v>0.1</v>
      </c>
      <c r="I11" s="37">
        <v>0.1</v>
      </c>
      <c r="J11" s="37">
        <v>0.1</v>
      </c>
      <c r="K11" s="37">
        <v>0.1</v>
      </c>
    </row>
    <row r="12" spans="1:11" x14ac:dyDescent="0.25">
      <c r="A12" s="191" t="s">
        <v>46</v>
      </c>
      <c r="B12" s="37">
        <v>25.900000000000002</v>
      </c>
      <c r="C12" s="37">
        <v>22.9</v>
      </c>
      <c r="D12" s="37">
        <v>23.2</v>
      </c>
      <c r="E12" s="37">
        <v>24.5</v>
      </c>
      <c r="F12" s="37">
        <v>25</v>
      </c>
      <c r="G12" s="37">
        <v>5.1999999999999993</v>
      </c>
      <c r="H12" s="37">
        <v>5.4</v>
      </c>
      <c r="I12" s="37">
        <v>5.7000000000000011</v>
      </c>
      <c r="J12" s="37">
        <v>5</v>
      </c>
      <c r="K12" s="37">
        <v>5</v>
      </c>
    </row>
  </sheetData>
  <mergeCells count="2">
    <mergeCell ref="B4:F4"/>
    <mergeCell ref="G4:K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2EED17-CF35-4AD9-8242-5D2522057700}"/>
</file>

<file path=customXml/itemProps2.xml><?xml version="1.0" encoding="utf-8"?>
<ds:datastoreItem xmlns:ds="http://schemas.openxmlformats.org/officeDocument/2006/customXml" ds:itemID="{C0851832-2CA3-45EF-BB00-8C4FCCDE1E1A}"/>
</file>

<file path=customXml/itemProps3.xml><?xml version="1.0" encoding="utf-8"?>
<ds:datastoreItem xmlns:ds="http://schemas.openxmlformats.org/officeDocument/2006/customXml" ds:itemID="{465897BE-EA45-45C9-A4B1-FEBE816DD3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vt:lpstr>
      <vt:lpstr>Value added</vt:lpstr>
      <vt:lpstr>Emp by sex</vt:lpstr>
      <vt:lpstr>GVA &amp; labour productivity</vt:lpstr>
      <vt:lpstr>Rel. prod. cf employment</vt:lpstr>
      <vt:lpstr>Decomposition of prod change</vt:lpstr>
      <vt:lpstr>Productivity gaps</vt:lpstr>
      <vt:lpstr>Sectoral employ by sex</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2015-07-21T09:03:34Z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